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9029"/>
  <workbookPr/>
  <mc:AlternateContent xmlns:mc="http://schemas.openxmlformats.org/markup-compatibility/2006">
    <mc:Choice Requires="x15">
      <x15ac:absPath xmlns:x15ac="http://schemas.microsoft.com/office/spreadsheetml/2010/11/ac" url="D:\dokumenty\akce\2017\S51-11-2017\texty\"/>
    </mc:Choice>
  </mc:AlternateContent>
  <bookViews>
    <workbookView xWindow="0" yWindow="0" windowWidth="28800" windowHeight="14010" activeTab="1"/>
  </bookViews>
  <sheets>
    <sheet name="Rekapitulace stavby" sheetId="1" r:id="rId1"/>
    <sheet name="180401 - S1 - Střecha 1" sheetId="2" r:id="rId2"/>
    <sheet name="180407 - Lešení" sheetId="8" r:id="rId3"/>
    <sheet name="180408 - Bleskosvody" sheetId="9" r:id="rId4"/>
    <sheet name="180409 - VRN" sheetId="10" r:id="rId5"/>
    <sheet name="Pokyny pro vyplnění" sheetId="11" r:id="rId6"/>
  </sheets>
  <definedNames>
    <definedName name="_xlnm._FilterDatabase" localSheetId="1" hidden="1">'180401 - S1 - Střecha 1'!$C$86:$K$178</definedName>
    <definedName name="_xlnm._FilterDatabase" localSheetId="2" hidden="1">'180407 - Lešení'!$C$79:$K$99</definedName>
    <definedName name="_xlnm._FilterDatabase" localSheetId="3" hidden="1">'180408 - Bleskosvody'!$C$77:$K$85</definedName>
    <definedName name="_xlnm._FilterDatabase" localSheetId="4" hidden="1">'180409 - VRN'!$C$80:$K$95</definedName>
    <definedName name="_xlnm.Print_Titles" localSheetId="1">'180401 - S1 - Střecha 1'!$86:$86</definedName>
    <definedName name="_xlnm.Print_Titles" localSheetId="2">'180407 - Lešení'!$79:$79</definedName>
    <definedName name="_xlnm.Print_Titles" localSheetId="3">'180408 - Bleskosvody'!$77:$77</definedName>
    <definedName name="_xlnm.Print_Titles" localSheetId="4">'180409 - VRN'!$80:$80</definedName>
    <definedName name="_xlnm.Print_Titles" localSheetId="0">'Rekapitulace stavby'!$49:$49</definedName>
    <definedName name="_xlnm.Print_Area" localSheetId="1">'180401 - S1 - Střecha 1'!$C$4:$J$36,'180401 - S1 - Střecha 1'!$C$42:$J$68,'180401 - S1 - Střecha 1'!$C$74:$K$178</definedName>
    <definedName name="_xlnm.Print_Area" localSheetId="2">'180407 - Lešení'!$C$4:$J$36,'180407 - Lešení'!$C$42:$J$61,'180407 - Lešení'!$C$67:$K$99</definedName>
    <definedName name="_xlnm.Print_Area" localSheetId="3">'180408 - Bleskosvody'!$C$4:$J$36,'180408 - Bleskosvody'!$C$42:$J$59,'180408 - Bleskosvody'!$C$65:$K$85</definedName>
    <definedName name="_xlnm.Print_Area" localSheetId="4">'180409 - VRN'!$C$4:$J$36,'180409 - VRN'!$C$42:$J$62,'180409 - VRN'!$C$68:$K$95</definedName>
    <definedName name="_xlnm.Print_Area" localSheetId="5">'Pokyny pro vyplnění'!$B$2:$K$69,'Pokyny pro vyplnění'!$B$72:$K$116,'Pokyny pro vyplnění'!$B$119:$K$188,'Pokyny pro vyplnění'!$B$196:$K$216</definedName>
    <definedName name="_xlnm.Print_Area" localSheetId="0">'Rekapitulace stavby'!$D$4:$AO$33,'Rekapitulace stavby'!$C$39:$AQ$56</definedName>
  </definedNames>
  <calcPr calcId="162913"/>
</workbook>
</file>

<file path=xl/calcChain.xml><?xml version="1.0" encoding="utf-8"?>
<calcChain xmlns="http://schemas.openxmlformats.org/spreadsheetml/2006/main">
  <c r="H89" i="8" l="1"/>
  <c r="H86" i="8"/>
  <c r="P91" i="2"/>
  <c r="P90" i="2" s="1"/>
  <c r="P89" i="2" s="1"/>
  <c r="R91" i="2"/>
  <c r="R90" i="2" s="1"/>
  <c r="R89" i="2" s="1"/>
  <c r="T91" i="2"/>
  <c r="T90" i="2" s="1"/>
  <c r="T89" i="2" s="1"/>
  <c r="BE91" i="2"/>
  <c r="BF91" i="2"/>
  <c r="BG91" i="2"/>
  <c r="BH91" i="2"/>
  <c r="BI91" i="2"/>
  <c r="BK91" i="2"/>
  <c r="BK90" i="2" s="1"/>
  <c r="BK89" i="2" l="1"/>
  <c r="AY55" i="1" l="1"/>
  <c r="AX55" i="1"/>
  <c r="BI95" i="10"/>
  <c r="BH95" i="10"/>
  <c r="BG95" i="10"/>
  <c r="BF95" i="10"/>
  <c r="T95" i="10"/>
  <c r="T94" i="10"/>
  <c r="R95" i="10"/>
  <c r="R94" i="10" s="1"/>
  <c r="P95" i="10"/>
  <c r="P94" i="10" s="1"/>
  <c r="BK95" i="10"/>
  <c r="BK94" i="10" s="1"/>
  <c r="J94" i="10" s="1"/>
  <c r="J61" i="10" s="1"/>
  <c r="J95" i="10"/>
  <c r="BE95" i="10" s="1"/>
  <c r="BI93" i="10"/>
  <c r="BH93" i="10"/>
  <c r="BG93" i="10"/>
  <c r="BF93" i="10"/>
  <c r="T93" i="10"/>
  <c r="T92" i="10"/>
  <c r="R93" i="10"/>
  <c r="R92" i="10" s="1"/>
  <c r="P93" i="10"/>
  <c r="P92" i="10" s="1"/>
  <c r="BK93" i="10"/>
  <c r="BK92" i="10" s="1"/>
  <c r="J92" i="10" s="1"/>
  <c r="J60" i="10" s="1"/>
  <c r="J93" i="10"/>
  <c r="BE93" i="10"/>
  <c r="BI91" i="10"/>
  <c r="BH91" i="10"/>
  <c r="BG91" i="10"/>
  <c r="BF91" i="10"/>
  <c r="T91" i="10"/>
  <c r="R91" i="10"/>
  <c r="P91" i="10"/>
  <c r="BK91" i="10"/>
  <c r="J91" i="10"/>
  <c r="BE91" i="10" s="1"/>
  <c r="BI90" i="10"/>
  <c r="BH90" i="10"/>
  <c r="BG90" i="10"/>
  <c r="BF90" i="10"/>
  <c r="T90" i="10"/>
  <c r="R90" i="10"/>
  <c r="P90" i="10"/>
  <c r="BK90" i="10"/>
  <c r="J90" i="10"/>
  <c r="BE90" i="10" s="1"/>
  <c r="BI89" i="10"/>
  <c r="BH89" i="10"/>
  <c r="BG89" i="10"/>
  <c r="BF89" i="10"/>
  <c r="T89" i="10"/>
  <c r="R89" i="10"/>
  <c r="P89" i="10"/>
  <c r="BK89" i="10"/>
  <c r="J89" i="10"/>
  <c r="BE89" i="10"/>
  <c r="BI88" i="10"/>
  <c r="BH88" i="10"/>
  <c r="BG88" i="10"/>
  <c r="BF88" i="10"/>
  <c r="T88" i="10"/>
  <c r="R88" i="10"/>
  <c r="P88" i="10"/>
  <c r="BK88" i="10"/>
  <c r="J88" i="10"/>
  <c r="BE88" i="10" s="1"/>
  <c r="BI87" i="10"/>
  <c r="BH87" i="10"/>
  <c r="BG87" i="10"/>
  <c r="BF87" i="10"/>
  <c r="T87" i="10"/>
  <c r="R87" i="10"/>
  <c r="P87" i="10"/>
  <c r="BK87" i="10"/>
  <c r="J87" i="10"/>
  <c r="BE87" i="10" s="1"/>
  <c r="BI86" i="10"/>
  <c r="BH86" i="10"/>
  <c r="BG86" i="10"/>
  <c r="BF86" i="10"/>
  <c r="T86" i="10"/>
  <c r="T85" i="10" s="1"/>
  <c r="R86" i="10"/>
  <c r="P86" i="10"/>
  <c r="BK86" i="10"/>
  <c r="J86" i="10"/>
  <c r="BE86" i="10" s="1"/>
  <c r="BI84" i="10"/>
  <c r="BH84" i="10"/>
  <c r="F33" i="10"/>
  <c r="BC55" i="1" s="1"/>
  <c r="BG84" i="10"/>
  <c r="BF84" i="10"/>
  <c r="F31" i="10" s="1"/>
  <c r="BA55" i="1" s="1"/>
  <c r="T84" i="10"/>
  <c r="T83" i="10" s="1"/>
  <c r="T82" i="10" s="1"/>
  <c r="T81" i="10" s="1"/>
  <c r="R84" i="10"/>
  <c r="R83" i="10" s="1"/>
  <c r="P84" i="10"/>
  <c r="P83" i="10" s="1"/>
  <c r="BK84" i="10"/>
  <c r="BK83" i="10" s="1"/>
  <c r="J84" i="10"/>
  <c r="BE84" i="10" s="1"/>
  <c r="F77" i="10"/>
  <c r="F75" i="10"/>
  <c r="E73" i="10"/>
  <c r="F51" i="10"/>
  <c r="F49" i="10"/>
  <c r="E47" i="10"/>
  <c r="J21" i="10"/>
  <c r="E21" i="10"/>
  <c r="J77" i="10" s="1"/>
  <c r="J20" i="10"/>
  <c r="J18" i="10"/>
  <c r="E18" i="10"/>
  <c r="J17" i="10"/>
  <c r="J12" i="10"/>
  <c r="J75" i="10" s="1"/>
  <c r="E7" i="10"/>
  <c r="E71" i="10" s="1"/>
  <c r="AY54" i="1"/>
  <c r="AX54" i="1"/>
  <c r="BI85" i="9"/>
  <c r="BH85" i="9"/>
  <c r="BG85" i="9"/>
  <c r="BF85" i="9"/>
  <c r="T85" i="9"/>
  <c r="R85" i="9"/>
  <c r="P85" i="9"/>
  <c r="BK85" i="9"/>
  <c r="J85" i="9"/>
  <c r="BE85" i="9" s="1"/>
  <c r="BI84" i="9"/>
  <c r="BH84" i="9"/>
  <c r="BG84" i="9"/>
  <c r="BF84" i="9"/>
  <c r="T84" i="9"/>
  <c r="R84" i="9"/>
  <c r="P84" i="9"/>
  <c r="BK84" i="9"/>
  <c r="J84" i="9"/>
  <c r="BE84" i="9" s="1"/>
  <c r="BI81" i="9"/>
  <c r="BH81" i="9"/>
  <c r="F33" i="9" s="1"/>
  <c r="BC54" i="1" s="1"/>
  <c r="BG81" i="9"/>
  <c r="F32" i="9" s="1"/>
  <c r="BB54" i="1" s="1"/>
  <c r="BF81" i="9"/>
  <c r="J31" i="9"/>
  <c r="AW54" i="1" s="1"/>
  <c r="F31" i="9"/>
  <c r="BA54" i="1" s="1"/>
  <c r="T81" i="9"/>
  <c r="R81" i="9"/>
  <c r="P81" i="9"/>
  <c r="BK81" i="9"/>
  <c r="J81" i="9"/>
  <c r="BE81" i="9" s="1"/>
  <c r="F72" i="9"/>
  <c r="E70" i="9"/>
  <c r="F49" i="9"/>
  <c r="E47" i="9"/>
  <c r="J21" i="9"/>
  <c r="E21" i="9"/>
  <c r="J74" i="9" s="1"/>
  <c r="J20" i="9"/>
  <c r="J18" i="9"/>
  <c r="E18" i="9"/>
  <c r="F75" i="9" s="1"/>
  <c r="J17" i="9"/>
  <c r="J15" i="9"/>
  <c r="E15" i="9"/>
  <c r="F74" i="9" s="1"/>
  <c r="J14" i="9"/>
  <c r="J12" i="9"/>
  <c r="J72" i="9" s="1"/>
  <c r="E7" i="9"/>
  <c r="E68" i="9" s="1"/>
  <c r="J81" i="8"/>
  <c r="AY53" i="1"/>
  <c r="AX53" i="1"/>
  <c r="BI99" i="8"/>
  <c r="BH99" i="8"/>
  <c r="BG99" i="8"/>
  <c r="BF99" i="8"/>
  <c r="T99" i="8"/>
  <c r="T98" i="8" s="1"/>
  <c r="R99" i="8"/>
  <c r="R98" i="8" s="1"/>
  <c r="P99" i="8"/>
  <c r="P98" i="8" s="1"/>
  <c r="BK99" i="8"/>
  <c r="BK98" i="8" s="1"/>
  <c r="J98" i="8" s="1"/>
  <c r="J60" i="8" s="1"/>
  <c r="J99" i="8"/>
  <c r="BE99" i="8" s="1"/>
  <c r="BI97" i="8"/>
  <c r="BH97" i="8"/>
  <c r="BG97" i="8"/>
  <c r="BF97" i="8"/>
  <c r="T97" i="8"/>
  <c r="R97" i="8"/>
  <c r="P97" i="8"/>
  <c r="BK97" i="8"/>
  <c r="J97" i="8"/>
  <c r="BE97" i="8" s="1"/>
  <c r="BI96" i="8"/>
  <c r="BH96" i="8"/>
  <c r="BG96" i="8"/>
  <c r="BF96" i="8"/>
  <c r="T96" i="8"/>
  <c r="R96" i="8"/>
  <c r="P96" i="8"/>
  <c r="BK96" i="8"/>
  <c r="J96" i="8"/>
  <c r="BE96" i="8" s="1"/>
  <c r="BI95" i="8"/>
  <c r="BH95" i="8"/>
  <c r="BG95" i="8"/>
  <c r="BF95" i="8"/>
  <c r="T95" i="8"/>
  <c r="R95" i="8"/>
  <c r="P95" i="8"/>
  <c r="BK95" i="8"/>
  <c r="J95" i="8"/>
  <c r="BE95" i="8" s="1"/>
  <c r="BI94" i="8"/>
  <c r="BH94" i="8"/>
  <c r="BG94" i="8"/>
  <c r="BF94" i="8"/>
  <c r="T94" i="8"/>
  <c r="R94" i="8"/>
  <c r="P94" i="8"/>
  <c r="BK94" i="8"/>
  <c r="J94" i="8"/>
  <c r="BE94" i="8" s="1"/>
  <c r="BI93" i="8"/>
  <c r="BH93" i="8"/>
  <c r="BG93" i="8"/>
  <c r="BF93" i="8"/>
  <c r="T93" i="8"/>
  <c r="R93" i="8"/>
  <c r="P93" i="8"/>
  <c r="BK93" i="8"/>
  <c r="J93" i="8"/>
  <c r="BE93" i="8" s="1"/>
  <c r="BI92" i="8"/>
  <c r="BH92" i="8"/>
  <c r="BG92" i="8"/>
  <c r="BF92" i="8"/>
  <c r="T92" i="8"/>
  <c r="R92" i="8"/>
  <c r="P92" i="8"/>
  <c r="BK92" i="8"/>
  <c r="J92" i="8"/>
  <c r="BE92" i="8" s="1"/>
  <c r="BI91" i="8"/>
  <c r="BH91" i="8"/>
  <c r="BG91" i="8"/>
  <c r="BF91" i="8"/>
  <c r="T91" i="8"/>
  <c r="R91" i="8"/>
  <c r="P91" i="8"/>
  <c r="BK91" i="8"/>
  <c r="J91" i="8"/>
  <c r="BE91" i="8" s="1"/>
  <c r="BI90" i="8"/>
  <c r="BH90" i="8"/>
  <c r="BG90" i="8"/>
  <c r="BF90" i="8"/>
  <c r="T90" i="8"/>
  <c r="R90" i="8"/>
  <c r="P90" i="8"/>
  <c r="BK90" i="8"/>
  <c r="J90" i="8"/>
  <c r="BE90" i="8" s="1"/>
  <c r="BI88" i="8"/>
  <c r="BH88" i="8"/>
  <c r="BG88" i="8"/>
  <c r="BF88" i="8"/>
  <c r="T88" i="8"/>
  <c r="R88" i="8"/>
  <c r="P88" i="8"/>
  <c r="BK88" i="8"/>
  <c r="J88" i="8"/>
  <c r="BE88" i="8" s="1"/>
  <c r="BI84" i="8"/>
  <c r="BH84" i="8"/>
  <c r="BG84" i="8"/>
  <c r="BF84" i="8"/>
  <c r="T84" i="8"/>
  <c r="R84" i="8"/>
  <c r="P84" i="8"/>
  <c r="BK84" i="8"/>
  <c r="J84" i="8"/>
  <c r="BE84" i="8"/>
  <c r="J57" i="8"/>
  <c r="F74" i="8"/>
  <c r="E72" i="8"/>
  <c r="F49" i="8"/>
  <c r="E47" i="8"/>
  <c r="J21" i="8"/>
  <c r="E21" i="8"/>
  <c r="J76" i="8" s="1"/>
  <c r="J20" i="8"/>
  <c r="J18" i="8"/>
  <c r="E18" i="8"/>
  <c r="F77" i="8" s="1"/>
  <c r="J17" i="8"/>
  <c r="J15" i="8"/>
  <c r="E15" i="8"/>
  <c r="J14" i="8"/>
  <c r="J12" i="8"/>
  <c r="J74" i="8" s="1"/>
  <c r="E7" i="8"/>
  <c r="AY52" i="1"/>
  <c r="AX52" i="1"/>
  <c r="BI177" i="2"/>
  <c r="BH177" i="2"/>
  <c r="BG177" i="2"/>
  <c r="BF177" i="2"/>
  <c r="T177" i="2"/>
  <c r="R177" i="2"/>
  <c r="P177" i="2"/>
  <c r="BK177" i="2"/>
  <c r="J177" i="2"/>
  <c r="BE177" i="2" s="1"/>
  <c r="BI175" i="2"/>
  <c r="BH175" i="2"/>
  <c r="BG175" i="2"/>
  <c r="BF175" i="2"/>
  <c r="T175" i="2"/>
  <c r="R175" i="2"/>
  <c r="P175" i="2"/>
  <c r="BK175" i="2"/>
  <c r="J175" i="2"/>
  <c r="BE175" i="2"/>
  <c r="BI173" i="2"/>
  <c r="BH173" i="2"/>
  <c r="BG173" i="2"/>
  <c r="BF173" i="2"/>
  <c r="T173" i="2"/>
  <c r="R173" i="2"/>
  <c r="P173" i="2"/>
  <c r="BK173" i="2"/>
  <c r="J173" i="2"/>
  <c r="BE173" i="2" s="1"/>
  <c r="BI172" i="2"/>
  <c r="BH172" i="2"/>
  <c r="BG172" i="2"/>
  <c r="BF172" i="2"/>
  <c r="T172" i="2"/>
  <c r="R172" i="2"/>
  <c r="P172" i="2"/>
  <c r="BK172" i="2"/>
  <c r="J172" i="2"/>
  <c r="BE172" i="2" s="1"/>
  <c r="BI170" i="2"/>
  <c r="BH170" i="2"/>
  <c r="BG170" i="2"/>
  <c r="BF170" i="2"/>
  <c r="T170" i="2"/>
  <c r="R170" i="2"/>
  <c r="P170" i="2"/>
  <c r="BK170" i="2"/>
  <c r="J170" i="2"/>
  <c r="BE170" i="2" s="1"/>
  <c r="BI169" i="2"/>
  <c r="BH169" i="2"/>
  <c r="BG169" i="2"/>
  <c r="BF169" i="2"/>
  <c r="T169" i="2"/>
  <c r="R169" i="2"/>
  <c r="P169" i="2"/>
  <c r="BK169" i="2"/>
  <c r="J169" i="2"/>
  <c r="BE169" i="2" s="1"/>
  <c r="BI168" i="2"/>
  <c r="BH168" i="2"/>
  <c r="BG168" i="2"/>
  <c r="BF168" i="2"/>
  <c r="T168" i="2"/>
  <c r="R168" i="2"/>
  <c r="P168" i="2"/>
  <c r="BK168" i="2"/>
  <c r="J168" i="2"/>
  <c r="BE168" i="2" s="1"/>
  <c r="BI166" i="2"/>
  <c r="BH166" i="2"/>
  <c r="BG166" i="2"/>
  <c r="BF166" i="2"/>
  <c r="T166" i="2"/>
  <c r="R166" i="2"/>
  <c r="P166" i="2"/>
  <c r="BK166" i="2"/>
  <c r="J166" i="2"/>
  <c r="BE166" i="2" s="1"/>
  <c r="BI164" i="2"/>
  <c r="BH164" i="2"/>
  <c r="BG164" i="2"/>
  <c r="BF164" i="2"/>
  <c r="T164" i="2"/>
  <c r="R164" i="2"/>
  <c r="P164" i="2"/>
  <c r="BK164" i="2"/>
  <c r="J164" i="2"/>
  <c r="BE164" i="2" s="1"/>
  <c r="BI162" i="2"/>
  <c r="BH162" i="2"/>
  <c r="BG162" i="2"/>
  <c r="BF162" i="2"/>
  <c r="T162" i="2"/>
  <c r="R162" i="2"/>
  <c r="P162" i="2"/>
  <c r="BK162" i="2"/>
  <c r="J162" i="2"/>
  <c r="BE162" i="2" s="1"/>
  <c r="BI160" i="2"/>
  <c r="BH160" i="2"/>
  <c r="BG160" i="2"/>
  <c r="BF160" i="2"/>
  <c r="T160" i="2"/>
  <c r="R160" i="2"/>
  <c r="P160" i="2"/>
  <c r="BK160" i="2"/>
  <c r="J160" i="2"/>
  <c r="BE160" i="2" s="1"/>
  <c r="BI157" i="2"/>
  <c r="BH157" i="2"/>
  <c r="BG157" i="2"/>
  <c r="BF157" i="2"/>
  <c r="T157" i="2"/>
  <c r="R157" i="2"/>
  <c r="P157" i="2"/>
  <c r="BK157" i="2"/>
  <c r="J157" i="2"/>
  <c r="BE157" i="2"/>
  <c r="BI155" i="2"/>
  <c r="BH155" i="2"/>
  <c r="BG155" i="2"/>
  <c r="BF155" i="2"/>
  <c r="T155" i="2"/>
  <c r="R155" i="2"/>
  <c r="P155" i="2"/>
  <c r="BK155" i="2"/>
  <c r="J155" i="2"/>
  <c r="BE155" i="2" s="1"/>
  <c r="BI154" i="2"/>
  <c r="BH154" i="2"/>
  <c r="BG154" i="2"/>
  <c r="BF154" i="2"/>
  <c r="T154" i="2"/>
  <c r="R154" i="2"/>
  <c r="P154" i="2"/>
  <c r="BK154" i="2"/>
  <c r="J154" i="2"/>
  <c r="BE154" i="2" s="1"/>
  <c r="BI152" i="2"/>
  <c r="BH152" i="2"/>
  <c r="BG152" i="2"/>
  <c r="BF152" i="2"/>
  <c r="T152" i="2"/>
  <c r="R152" i="2"/>
  <c r="P152" i="2"/>
  <c r="BK152" i="2"/>
  <c r="J152" i="2"/>
  <c r="BE152" i="2"/>
  <c r="BI151" i="2"/>
  <c r="BH151" i="2"/>
  <c r="BG151" i="2"/>
  <c r="BF151" i="2"/>
  <c r="T151" i="2"/>
  <c r="R151" i="2"/>
  <c r="P151" i="2"/>
  <c r="BK151" i="2"/>
  <c r="J151" i="2"/>
  <c r="BE151" i="2" s="1"/>
  <c r="BI149" i="2"/>
  <c r="BH149" i="2"/>
  <c r="BG149" i="2"/>
  <c r="BF149" i="2"/>
  <c r="T149" i="2"/>
  <c r="R149" i="2"/>
  <c r="P149" i="2"/>
  <c r="BK149" i="2"/>
  <c r="J149" i="2"/>
  <c r="BE149" i="2" s="1"/>
  <c r="BI148" i="2"/>
  <c r="BH148" i="2"/>
  <c r="BG148" i="2"/>
  <c r="BF148" i="2"/>
  <c r="T148" i="2"/>
  <c r="R148" i="2"/>
  <c r="P148" i="2"/>
  <c r="BK148" i="2"/>
  <c r="BE148" i="2"/>
  <c r="BI147" i="2"/>
  <c r="BH147" i="2"/>
  <c r="BG147" i="2"/>
  <c r="BF147" i="2"/>
  <c r="T147" i="2"/>
  <c r="R147" i="2"/>
  <c r="P147" i="2"/>
  <c r="BK147" i="2"/>
  <c r="J147" i="2"/>
  <c r="BE147" i="2" s="1"/>
  <c r="BI145" i="2"/>
  <c r="BH145" i="2"/>
  <c r="BG145" i="2"/>
  <c r="BF145" i="2"/>
  <c r="T145" i="2"/>
  <c r="R145" i="2"/>
  <c r="P145" i="2"/>
  <c r="BK145" i="2"/>
  <c r="BE145" i="2"/>
  <c r="BI144" i="2"/>
  <c r="BH144" i="2"/>
  <c r="BG144" i="2"/>
  <c r="BF144" i="2"/>
  <c r="T144" i="2"/>
  <c r="R144" i="2"/>
  <c r="P144" i="2"/>
  <c r="BK144" i="2"/>
  <c r="BE144" i="2"/>
  <c r="BI142" i="2"/>
  <c r="BH142" i="2"/>
  <c r="BG142" i="2"/>
  <c r="BF142" i="2"/>
  <c r="T142" i="2"/>
  <c r="R142" i="2"/>
  <c r="P142" i="2"/>
  <c r="BK142" i="2"/>
  <c r="J142" i="2"/>
  <c r="BE142" i="2" s="1"/>
  <c r="BI140" i="2"/>
  <c r="BH140" i="2"/>
  <c r="BG140" i="2"/>
  <c r="BF140" i="2"/>
  <c r="T140" i="2"/>
  <c r="R140" i="2"/>
  <c r="P140" i="2"/>
  <c r="BK140" i="2"/>
  <c r="J140" i="2"/>
  <c r="BE140" i="2"/>
  <c r="BI138" i="2"/>
  <c r="BH138" i="2"/>
  <c r="BG138" i="2"/>
  <c r="BF138" i="2"/>
  <c r="T138" i="2"/>
  <c r="R138" i="2"/>
  <c r="P138" i="2"/>
  <c r="BK138" i="2"/>
  <c r="J138" i="2"/>
  <c r="BE138" i="2" s="1"/>
  <c r="BI136" i="2"/>
  <c r="BH136" i="2"/>
  <c r="BG136" i="2"/>
  <c r="BF136" i="2"/>
  <c r="T136" i="2"/>
  <c r="R136" i="2"/>
  <c r="P136" i="2"/>
  <c r="BK136" i="2"/>
  <c r="J136" i="2"/>
  <c r="BE136" i="2" s="1"/>
  <c r="BI135" i="2"/>
  <c r="BH135" i="2"/>
  <c r="BG135" i="2"/>
  <c r="BF135" i="2"/>
  <c r="T135" i="2"/>
  <c r="R135" i="2"/>
  <c r="P135" i="2"/>
  <c r="BK135" i="2"/>
  <c r="J135" i="2"/>
  <c r="BE135" i="2" s="1"/>
  <c r="BI133" i="2"/>
  <c r="BH133" i="2"/>
  <c r="BG133" i="2"/>
  <c r="BF133" i="2"/>
  <c r="T133" i="2"/>
  <c r="R133" i="2"/>
  <c r="P133" i="2"/>
  <c r="BK133" i="2"/>
  <c r="BE133" i="2"/>
  <c r="BI132" i="2"/>
  <c r="BH132" i="2"/>
  <c r="BG132" i="2"/>
  <c r="BF132" i="2"/>
  <c r="T132" i="2"/>
  <c r="R132" i="2"/>
  <c r="P132" i="2"/>
  <c r="BK132" i="2"/>
  <c r="J132" i="2"/>
  <c r="BE132" i="2"/>
  <c r="BI131" i="2"/>
  <c r="BH131" i="2"/>
  <c r="BG131" i="2"/>
  <c r="BF131" i="2"/>
  <c r="T131" i="2"/>
  <c r="R131" i="2"/>
  <c r="P131" i="2"/>
  <c r="BK131" i="2"/>
  <c r="J131" i="2"/>
  <c r="BE131" i="2" s="1"/>
  <c r="BI130" i="2"/>
  <c r="BH130" i="2"/>
  <c r="BG130" i="2"/>
  <c r="BF130" i="2"/>
  <c r="T130" i="2"/>
  <c r="R130" i="2"/>
  <c r="P130" i="2"/>
  <c r="BK130" i="2"/>
  <c r="BE130" i="2"/>
  <c r="BI129" i="2"/>
  <c r="BH129" i="2"/>
  <c r="BG129" i="2"/>
  <c r="BF129" i="2"/>
  <c r="T129" i="2"/>
  <c r="R129" i="2"/>
  <c r="P129" i="2"/>
  <c r="BK129" i="2"/>
  <c r="J129" i="2"/>
  <c r="BE129" i="2"/>
  <c r="BI128" i="2"/>
  <c r="BH128" i="2"/>
  <c r="BG128" i="2"/>
  <c r="BF128" i="2"/>
  <c r="T128" i="2"/>
  <c r="R128" i="2"/>
  <c r="P128" i="2"/>
  <c r="BK128" i="2"/>
  <c r="J128" i="2"/>
  <c r="BE128" i="2" s="1"/>
  <c r="BI127" i="2"/>
  <c r="BH127" i="2"/>
  <c r="BG127" i="2"/>
  <c r="BF127" i="2"/>
  <c r="T127" i="2"/>
  <c r="R127" i="2"/>
  <c r="P127" i="2"/>
  <c r="BK127" i="2"/>
  <c r="J127" i="2"/>
  <c r="BE127" i="2" s="1"/>
  <c r="BI126" i="2"/>
  <c r="BH126" i="2"/>
  <c r="BG126" i="2"/>
  <c r="BF126" i="2"/>
  <c r="T126" i="2"/>
  <c r="R126" i="2"/>
  <c r="P126" i="2"/>
  <c r="BK126" i="2"/>
  <c r="J126" i="2"/>
  <c r="BE126" i="2" s="1"/>
  <c r="BI123" i="2"/>
  <c r="BH123" i="2"/>
  <c r="BG123" i="2"/>
  <c r="BF123" i="2"/>
  <c r="T123" i="2"/>
  <c r="R123" i="2"/>
  <c r="P123" i="2"/>
  <c r="BK123" i="2"/>
  <c r="J123" i="2"/>
  <c r="BE123" i="2" s="1"/>
  <c r="BI121" i="2"/>
  <c r="BH121" i="2"/>
  <c r="BG121" i="2"/>
  <c r="BF121" i="2"/>
  <c r="T121" i="2"/>
  <c r="R121" i="2"/>
  <c r="P121" i="2"/>
  <c r="BK121" i="2"/>
  <c r="J121" i="2"/>
  <c r="BE121" i="2" s="1"/>
  <c r="BI119" i="2"/>
  <c r="BH119" i="2"/>
  <c r="BG119" i="2"/>
  <c r="BF119" i="2"/>
  <c r="T119" i="2"/>
  <c r="R119" i="2"/>
  <c r="P119" i="2"/>
  <c r="BK119" i="2"/>
  <c r="J119" i="2"/>
  <c r="BE119" i="2" s="1"/>
  <c r="BI118" i="2"/>
  <c r="BH118" i="2"/>
  <c r="BG118" i="2"/>
  <c r="BF118" i="2"/>
  <c r="T118" i="2"/>
  <c r="R118" i="2"/>
  <c r="P118" i="2"/>
  <c r="BK118" i="2"/>
  <c r="J118" i="2"/>
  <c r="BE118" i="2" s="1"/>
  <c r="BI117" i="2"/>
  <c r="BH117" i="2"/>
  <c r="BG117" i="2"/>
  <c r="BF117" i="2"/>
  <c r="T117" i="2"/>
  <c r="R117" i="2"/>
  <c r="P117" i="2"/>
  <c r="BK117" i="2"/>
  <c r="J117" i="2"/>
  <c r="BE117" i="2" s="1"/>
  <c r="BI116" i="2"/>
  <c r="BH116" i="2"/>
  <c r="BG116" i="2"/>
  <c r="BF116" i="2"/>
  <c r="T116" i="2"/>
  <c r="R116" i="2"/>
  <c r="P116" i="2"/>
  <c r="BK116" i="2"/>
  <c r="J116" i="2"/>
  <c r="BE116" i="2" s="1"/>
  <c r="BI114" i="2"/>
  <c r="BH114" i="2"/>
  <c r="BG114" i="2"/>
  <c r="BF114" i="2"/>
  <c r="T114" i="2"/>
  <c r="R114" i="2"/>
  <c r="P114" i="2"/>
  <c r="BK114" i="2"/>
  <c r="J114" i="2"/>
  <c r="BE114" i="2" s="1"/>
  <c r="BI112" i="2"/>
  <c r="BH112" i="2"/>
  <c r="BG112" i="2"/>
  <c r="BF112" i="2"/>
  <c r="T112" i="2"/>
  <c r="R112" i="2"/>
  <c r="P112" i="2"/>
  <c r="BK112" i="2"/>
  <c r="J112" i="2"/>
  <c r="BE112" i="2" s="1"/>
  <c r="BI111" i="2"/>
  <c r="BH111" i="2"/>
  <c r="BG111" i="2"/>
  <c r="BF111" i="2"/>
  <c r="T111" i="2"/>
  <c r="R111" i="2"/>
  <c r="P111" i="2"/>
  <c r="BK111" i="2"/>
  <c r="J111" i="2"/>
  <c r="BE111" i="2" s="1"/>
  <c r="BI109" i="2"/>
  <c r="BH109" i="2"/>
  <c r="BG109" i="2"/>
  <c r="BF109" i="2"/>
  <c r="T109" i="2"/>
  <c r="R109" i="2"/>
  <c r="P109" i="2"/>
  <c r="BK109" i="2"/>
  <c r="BE109" i="2"/>
  <c r="BI107" i="2"/>
  <c r="BH107" i="2"/>
  <c r="BG107" i="2"/>
  <c r="BF107" i="2"/>
  <c r="T107" i="2"/>
  <c r="T106" i="2" s="1"/>
  <c r="R107" i="2"/>
  <c r="R106" i="2" s="1"/>
  <c r="P107" i="2"/>
  <c r="P106" i="2" s="1"/>
  <c r="BK107" i="2"/>
  <c r="BK106" i="2" s="1"/>
  <c r="J106" i="2" s="1"/>
  <c r="J64" i="2" s="1"/>
  <c r="J107" i="2"/>
  <c r="BE107" i="2" s="1"/>
  <c r="BI103" i="2"/>
  <c r="BH103" i="2"/>
  <c r="BG103" i="2"/>
  <c r="BF103" i="2"/>
  <c r="T103" i="2"/>
  <c r="R103" i="2"/>
  <c r="P103" i="2"/>
  <c r="BK103" i="2"/>
  <c r="BE103" i="2"/>
  <c r="BI101" i="2"/>
  <c r="BH101" i="2"/>
  <c r="BG101" i="2"/>
  <c r="BF101" i="2"/>
  <c r="T101" i="2"/>
  <c r="R101" i="2"/>
  <c r="P101" i="2"/>
  <c r="BK101" i="2"/>
  <c r="J101" i="2"/>
  <c r="BE101" i="2" s="1"/>
  <c r="BI99" i="2"/>
  <c r="BH99" i="2"/>
  <c r="BG99" i="2"/>
  <c r="BF99" i="2"/>
  <c r="T99" i="2"/>
  <c r="R99" i="2"/>
  <c r="P99" i="2"/>
  <c r="BK99" i="2"/>
  <c r="J99" i="2"/>
  <c r="BE99" i="2" s="1"/>
  <c r="BI97" i="2"/>
  <c r="BH97" i="2"/>
  <c r="BG97" i="2"/>
  <c r="BF97" i="2"/>
  <c r="T97" i="2"/>
  <c r="R97" i="2"/>
  <c r="P97" i="2"/>
  <c r="BK97" i="2"/>
  <c r="J97" i="2"/>
  <c r="BE97" i="2" s="1"/>
  <c r="BI95" i="2"/>
  <c r="BH95" i="2"/>
  <c r="BG95" i="2"/>
  <c r="BF95" i="2"/>
  <c r="T95" i="2"/>
  <c r="R95" i="2"/>
  <c r="P95" i="2"/>
  <c r="BK95" i="2"/>
  <c r="J95" i="2"/>
  <c r="BE95" i="2" s="1"/>
  <c r="F81" i="2"/>
  <c r="E79" i="2"/>
  <c r="F49" i="2"/>
  <c r="E47" i="2"/>
  <c r="J21" i="2"/>
  <c r="E21" i="2"/>
  <c r="J83" i="2" s="1"/>
  <c r="J20" i="2"/>
  <c r="J18" i="2"/>
  <c r="E18" i="2"/>
  <c r="F84" i="2" s="1"/>
  <c r="J17" i="2"/>
  <c r="J15" i="2"/>
  <c r="E15" i="2"/>
  <c r="F83" i="2" s="1"/>
  <c r="J14" i="2"/>
  <c r="J12" i="2"/>
  <c r="J81" i="2" s="1"/>
  <c r="E7" i="2"/>
  <c r="E77" i="2" s="1"/>
  <c r="AS51" i="1"/>
  <c r="L47" i="1"/>
  <c r="AM46" i="1"/>
  <c r="L46" i="1"/>
  <c r="AM44" i="1"/>
  <c r="L44" i="1"/>
  <c r="L42" i="1"/>
  <c r="L41" i="1"/>
  <c r="F52" i="8" l="1"/>
  <c r="J51" i="8"/>
  <c r="R83" i="8"/>
  <c r="R82" i="8" s="1"/>
  <c r="R80" i="8" s="1"/>
  <c r="T80" i="9"/>
  <c r="T79" i="9" s="1"/>
  <c r="T78" i="9" s="1"/>
  <c r="T94" i="2"/>
  <c r="T93" i="2" s="1"/>
  <c r="T92" i="2" s="1"/>
  <c r="T88" i="2" s="1"/>
  <c r="F34" i="2"/>
  <c r="BD52" i="1" s="1"/>
  <c r="F32" i="2"/>
  <c r="BB52" i="1" s="1"/>
  <c r="R94" i="2"/>
  <c r="R93" i="2" s="1"/>
  <c r="R92" i="2" s="1"/>
  <c r="R88" i="2" s="1"/>
  <c r="BK108" i="2"/>
  <c r="J108" i="2" s="1"/>
  <c r="J65" i="2" s="1"/>
  <c r="T125" i="2"/>
  <c r="J49" i="2"/>
  <c r="F51" i="2"/>
  <c r="T159" i="2"/>
  <c r="F78" i="10"/>
  <c r="F52" i="10"/>
  <c r="F52" i="2"/>
  <c r="J59" i="2"/>
  <c r="J58" i="2"/>
  <c r="BK94" i="2"/>
  <c r="J94" i="2" s="1"/>
  <c r="J62" i="2" s="1"/>
  <c r="BK159" i="2"/>
  <c r="J159" i="2" s="1"/>
  <c r="J67" i="2" s="1"/>
  <c r="E70" i="8"/>
  <c r="E45" i="8"/>
  <c r="J31" i="8"/>
  <c r="AW53" i="1" s="1"/>
  <c r="F30" i="9"/>
  <c r="AZ54" i="1" s="1"/>
  <c r="E45" i="2"/>
  <c r="P94" i="2"/>
  <c r="P93" i="2" s="1"/>
  <c r="P92" i="2" s="1"/>
  <c r="P88" i="2" s="1"/>
  <c r="P159" i="2"/>
  <c r="J31" i="2"/>
  <c r="AW52" i="1" s="1"/>
  <c r="R108" i="2"/>
  <c r="J49" i="8"/>
  <c r="F32" i="8"/>
  <c r="BB53" i="1" s="1"/>
  <c r="J49" i="9"/>
  <c r="F51" i="9"/>
  <c r="R80" i="9"/>
  <c r="R79" i="9" s="1"/>
  <c r="R78" i="9" s="1"/>
  <c r="J30" i="9"/>
  <c r="AV54" i="1" s="1"/>
  <c r="AT54" i="1" s="1"/>
  <c r="T108" i="2"/>
  <c r="P108" i="2"/>
  <c r="P125" i="2"/>
  <c r="R159" i="2"/>
  <c r="F33" i="8"/>
  <c r="BC53" i="1" s="1"/>
  <c r="F31" i="8"/>
  <c r="BA53" i="1" s="1"/>
  <c r="F52" i="9"/>
  <c r="BK80" i="9"/>
  <c r="J80" i="9" s="1"/>
  <c r="J58" i="9" s="1"/>
  <c r="F34" i="9"/>
  <c r="BD54" i="1" s="1"/>
  <c r="R85" i="10"/>
  <c r="R82" i="10" s="1"/>
  <c r="R81" i="10" s="1"/>
  <c r="F33" i="2"/>
  <c r="BC52" i="1" s="1"/>
  <c r="R125" i="2"/>
  <c r="BK125" i="2"/>
  <c r="J125" i="2" s="1"/>
  <c r="J66" i="2" s="1"/>
  <c r="BK83" i="8"/>
  <c r="T83" i="8"/>
  <c r="T82" i="8" s="1"/>
  <c r="T80" i="8" s="1"/>
  <c r="P80" i="9"/>
  <c r="P79" i="9" s="1"/>
  <c r="P78" i="9" s="1"/>
  <c r="AU54" i="1" s="1"/>
  <c r="J31" i="10"/>
  <c r="AW55" i="1" s="1"/>
  <c r="F32" i="10"/>
  <c r="BB55" i="1" s="1"/>
  <c r="BK85" i="10"/>
  <c r="J85" i="10" s="1"/>
  <c r="J59" i="10" s="1"/>
  <c r="J30" i="2"/>
  <c r="AV52" i="1" s="1"/>
  <c r="F30" i="2"/>
  <c r="AZ52" i="1" s="1"/>
  <c r="J30" i="10"/>
  <c r="AV55" i="1" s="1"/>
  <c r="F30" i="10"/>
  <c r="AZ55" i="1" s="1"/>
  <c r="J30" i="8"/>
  <c r="AV53" i="1" s="1"/>
  <c r="F30" i="8"/>
  <c r="AZ53" i="1" s="1"/>
  <c r="J83" i="10"/>
  <c r="J58" i="10" s="1"/>
  <c r="BK82" i="10"/>
  <c r="P85" i="10"/>
  <c r="F76" i="8"/>
  <c r="F51" i="8"/>
  <c r="F31" i="2"/>
  <c r="BA52" i="1" s="1"/>
  <c r="P82" i="10"/>
  <c r="P81" i="10" s="1"/>
  <c r="AU55" i="1" s="1"/>
  <c r="J51" i="2"/>
  <c r="F34" i="8"/>
  <c r="BD53" i="1" s="1"/>
  <c r="P83" i="8"/>
  <c r="P82" i="8" s="1"/>
  <c r="P80" i="8" s="1"/>
  <c r="AU53" i="1" s="1"/>
  <c r="F34" i="10"/>
  <c r="BD55" i="1" s="1"/>
  <c r="E45" i="10"/>
  <c r="E45" i="9"/>
  <c r="J49" i="10"/>
  <c r="J51" i="9"/>
  <c r="J51" i="10"/>
  <c r="BK79" i="9" l="1"/>
  <c r="P105" i="2"/>
  <c r="R105" i="2"/>
  <c r="R87" i="2" s="1"/>
  <c r="T105" i="2"/>
  <c r="T87" i="2" s="1"/>
  <c r="BD51" i="1"/>
  <c r="W30" i="1" s="1"/>
  <c r="AT55" i="1"/>
  <c r="AT52" i="1"/>
  <c r="P87" i="2"/>
  <c r="AU52" i="1" s="1"/>
  <c r="AU51" i="1" s="1"/>
  <c r="J83" i="8"/>
  <c r="J59" i="8" s="1"/>
  <c r="BK82" i="8"/>
  <c r="BB51" i="1"/>
  <c r="AX51" i="1" s="1"/>
  <c r="BC51" i="1"/>
  <c r="W29" i="1" s="1"/>
  <c r="BK105" i="2"/>
  <c r="J105" i="2" s="1"/>
  <c r="J63" i="2" s="1"/>
  <c r="BK93" i="2"/>
  <c r="AT53" i="1"/>
  <c r="J93" i="2"/>
  <c r="J61" i="2" s="1"/>
  <c r="BK92" i="2"/>
  <c r="J82" i="10"/>
  <c r="J57" i="10" s="1"/>
  <c r="BK81" i="10"/>
  <c r="J81" i="10" s="1"/>
  <c r="BA51" i="1"/>
  <c r="AZ51" i="1"/>
  <c r="J79" i="9"/>
  <c r="J57" i="9" s="1"/>
  <c r="BK78" i="9"/>
  <c r="J78" i="9" s="1"/>
  <c r="W28" i="1" l="1"/>
  <c r="AY51" i="1"/>
  <c r="J82" i="8"/>
  <c r="J58" i="8" s="1"/>
  <c r="BK80" i="8"/>
  <c r="J80" i="8" s="1"/>
  <c r="J27" i="9"/>
  <c r="J56" i="9"/>
  <c r="W27" i="1"/>
  <c r="AW51" i="1"/>
  <c r="AK27" i="1" s="1"/>
  <c r="AV51" i="1"/>
  <c r="W26" i="1"/>
  <c r="J92" i="2"/>
  <c r="J60" i="2" s="1"/>
  <c r="BK88" i="2"/>
  <c r="J56" i="10"/>
  <c r="J27" i="10"/>
  <c r="J56" i="8" l="1"/>
  <c r="J27" i="8"/>
  <c r="J36" i="10"/>
  <c r="AG55" i="1"/>
  <c r="AN55" i="1" s="1"/>
  <c r="AK26" i="1"/>
  <c r="AT51" i="1"/>
  <c r="J88" i="2"/>
  <c r="J57" i="2" s="1"/>
  <c r="BK87" i="2"/>
  <c r="J87" i="2" s="1"/>
  <c r="AG54" i="1"/>
  <c r="AN54" i="1" s="1"/>
  <c r="J36" i="9"/>
  <c r="J36" i="8" l="1"/>
  <c r="AG53" i="1"/>
  <c r="AN53" i="1" s="1"/>
  <c r="J56" i="2"/>
  <c r="J27" i="2"/>
  <c r="J36" i="2" l="1"/>
  <c r="AG52" i="1"/>
  <c r="AN52" i="1" l="1"/>
  <c r="AG51" i="1" l="1"/>
  <c r="AN51" i="1" s="1"/>
  <c r="AK23" i="1" l="1"/>
  <c r="AK32" i="1" s="1"/>
</calcChain>
</file>

<file path=xl/sharedStrings.xml><?xml version="1.0" encoding="utf-8"?>
<sst xmlns="http://schemas.openxmlformats.org/spreadsheetml/2006/main" count="2344" uniqueCount="593">
  <si>
    <t>Export VZ</t>
  </si>
  <si>
    <t>List obsahuje:</t>
  </si>
  <si>
    <t>1) Rekapitulace stavby</t>
  </si>
  <si>
    <t>2) Rekapitulace objektů stavby a soupisů prací</t>
  </si>
  <si>
    <t>3.0</t>
  </si>
  <si>
    <t/>
  </si>
  <si>
    <t>False</t>
  </si>
  <si>
    <t>{199ece00-3b9e-4eeb-a902-0a85ab93fc72}</t>
  </si>
  <si>
    <t>&gt;&gt;  skryté sloupce  &lt;&lt;</t>
  </si>
  <si>
    <t>0,01</t>
  </si>
  <si>
    <t>21</t>
  </si>
  <si>
    <t>15</t>
  </si>
  <si>
    <t>REKAPITULACE STAVBY</t>
  </si>
  <si>
    <t>v ---  níže se nacházejí doplnkové a pomocné údaje k sestavám  --- v</t>
  </si>
  <si>
    <t>Návod na vyplnění</t>
  </si>
  <si>
    <t>0,001</t>
  </si>
  <si>
    <t>Kód:</t>
  </si>
  <si>
    <t>1804</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</si>
  <si>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</si>
  <si>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</si>
  <si>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KSO:</t>
  </si>
  <si>
    <t>CC-CZ:</t>
  </si>
  <si>
    <t>Místo:</t>
  </si>
  <si>
    <t>Rychnov nad Kněžnou</t>
  </si>
  <si>
    <t>Datum:</t>
  </si>
  <si>
    <t>24. 3. 2018</t>
  </si>
  <si>
    <t>Zadavatel:</t>
  </si>
  <si>
    <t>IČ:</t>
  </si>
  <si>
    <t xml:space="preserve"> </t>
  </si>
  <si>
    <t>DIČ:</t>
  </si>
  <si>
    <t>Uchazeč:</t>
  </si>
  <si>
    <t>Vyplň údaj</t>
  </si>
  <si>
    <t>Projektant:</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</si>
  <si>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</si>
  <si>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</si>
  <si>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</si>
  <si>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</si>
  <si>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</si>
  <si>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</si>
  <si>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</si>
  <si>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</si>
  <si>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</si>
  <si>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</si>
  <si>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</si>
  <si>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</si>
  <si>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</si>
  <si>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</si>
  <si>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</si>
  <si>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</si>
  <si>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</si>
  <si>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</si>
  <si>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</si>
  <si>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</si>
  <si>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</si>
  <si>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</si>
  <si>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</si>
  <si>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</si>
  <si>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</si>
  <si>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</si>
  <si>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</si>
  <si>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</si>
  <si>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</si>
  <si>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</si>
  <si>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</si>
  <si>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</si>
  <si>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</si>
  <si>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</si>
  <si>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</si>
  <si>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</si>
  <si>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</si>
  <si>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</si>
  <si>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</si>
  <si>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</si>
  <si>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</si>
  <si>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</si>
  <si>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180401</t>
  </si>
  <si>
    <t>S1 - Střecha 1</t>
  </si>
  <si>
    <t>STA</t>
  </si>
  <si>
    <t>1</t>
  </si>
  <si>
    <t>{27f0ff47-33eb-4a9c-8ad3-065341252080}</t>
  </si>
  <si>
    <t>2</t>
  </si>
  <si>
    <t>180407</t>
  </si>
  <si>
    <t>Lešení</t>
  </si>
  <si>
    <t>{afc641a9-a43a-4f5f-894c-488f56b80e75}</t>
  </si>
  <si>
    <t>180408</t>
  </si>
  <si>
    <t>Bleskosvody</t>
  </si>
  <si>
    <t>{7625c4ab-1847-45d2-a5bc-a6deb846837d}</t>
  </si>
  <si>
    <t>180409</t>
  </si>
  <si>
    <t>VRN</t>
  </si>
  <si>
    <t>{fdd93f54-6190-4b6c-95b8-ec22367e65ed}</t>
  </si>
  <si>
    <t>1) Krycí list soupisu</t>
  </si>
  <si>
    <t>2) Rekapitulace</t>
  </si>
  <si>
    <t>3) Soupis prací</t>
  </si>
  <si>
    <t>Zpět na list:</t>
  </si>
  <si>
    <t>Rekapitulace stavby</t>
  </si>
  <si>
    <t>KRYCÍ LIST SOUPISU</t>
  </si>
  <si>
    <t>Objekt:</t>
  </si>
  <si>
    <t>180401 - S1 - Střecha 1</t>
  </si>
  <si>
    <t>REKAPITULACE ČLENĚNÍ SOUPISU PRACÍ</t>
  </si>
  <si>
    <t>Kód dílu - Popis</t>
  </si>
  <si>
    <t>Cena celkem [CZK]</t>
  </si>
  <si>
    <t>Náklady soupisu celkem</t>
  </si>
  <si>
    <t>-1</t>
  </si>
  <si>
    <t>HSV - Práce a dodávky HSV</t>
  </si>
  <si>
    <t xml:space="preserve">    6 - Úpravy povrchů, podlahy a osazování výplní</t>
  </si>
  <si>
    <t xml:space="preserve">      62 - Úprava povrchů vnějších</t>
  </si>
  <si>
    <t xml:space="preserve">    9 - Ostatní konstrukce a práce, bourání</t>
  </si>
  <si>
    <t xml:space="preserve">      99 - Přesun hmot a manipulace se sutí</t>
  </si>
  <si>
    <t xml:space="preserve">        997 - Přesun sutě</t>
  </si>
  <si>
    <t>PSV - Práce a dodávky PSV</t>
  </si>
  <si>
    <t xml:space="preserve">    712 - Povlakové krytiny</t>
  </si>
  <si>
    <t xml:space="preserve">    762 - Konstrukce tesařské</t>
  </si>
  <si>
    <t xml:space="preserve">    764 - Konstrukce klempířské</t>
  </si>
  <si>
    <t xml:space="preserve">    765 - Krytina skládaná</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</si>
  <si>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</si>
  <si>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</si>
  <si>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</si>
  <si>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</si>
  <si>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</si>
  <si>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</si>
  <si>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</si>
  <si>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</si>
  <si>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</si>
  <si>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</si>
  <si>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</si>
  <si>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</si>
  <si>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</si>
  <si>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</si>
  <si>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</si>
  <si>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</si>
  <si>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</si>
  <si>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6</t>
  </si>
  <si>
    <t>62</t>
  </si>
  <si>
    <t>K</t>
  </si>
  <si>
    <t>m</t>
  </si>
  <si>
    <t>4</t>
  </si>
  <si>
    <t>3</t>
  </si>
  <si>
    <t>-1318616565</t>
  </si>
  <si>
    <t>9</t>
  </si>
  <si>
    <t>Ostatní konstrukce a práce, bourání</t>
  </si>
  <si>
    <t>99</t>
  </si>
  <si>
    <t>Přesun hmot a manipulace se sutí</t>
  </si>
  <si>
    <t>997</t>
  </si>
  <si>
    <t>Přesun sutě</t>
  </si>
  <si>
    <t>997013154</t>
  </si>
  <si>
    <t>Vnitrostaveništní doprava suti a vybouraných hmot pro budovy v do 15 m s omezením mechanizace</t>
  </si>
  <si>
    <t>t</t>
  </si>
  <si>
    <t>CS ÚRS 2018 01</t>
  </si>
  <si>
    <t>PSC</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</si>
  <si>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t>
  </si>
  <si>
    <t>997013501</t>
  </si>
  <si>
    <t>Odvoz suti a vybouraných hmot na skládku nebo meziskládku do 1 km se složením</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</si>
  <si>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</si>
  <si>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997013509</t>
  </si>
  <si>
    <t>Příplatek k odvozu suti a vybouraných hmot na skládku ZKD 1 km přes 1 km</t>
  </si>
  <si>
    <t>5</t>
  </si>
  <si>
    <t>997013811</t>
  </si>
  <si>
    <t>Poplatek za uložení na skládce (skládkovné) stavebního odpadu dřevěného kód odpadu 170 201</t>
  </si>
  <si>
    <t>8</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</si>
  <si>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</si>
  <si>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10</t>
  </si>
  <si>
    <t>PSV</t>
  </si>
  <si>
    <t>Práce a dodávky PSV</t>
  </si>
  <si>
    <t>712</t>
  </si>
  <si>
    <t>Povlakové krytiny</t>
  </si>
  <si>
    <t>7</t>
  </si>
  <si>
    <t>712400832</t>
  </si>
  <si>
    <t>m2</t>
  </si>
  <si>
    <t>16</t>
  </si>
  <si>
    <t>12</t>
  </si>
  <si>
    <t>762</t>
  </si>
  <si>
    <t>Konstrukce tesařské</t>
  </si>
  <si>
    <t>14</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</si>
  <si>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 </t>
  </si>
  <si>
    <t>M</t>
  </si>
  <si>
    <t>60515111</t>
  </si>
  <si>
    <t>řezivo jehličnaté boční prkno jakost I.-II. 2-3cm</t>
  </si>
  <si>
    <t>m3</t>
  </si>
  <si>
    <t>32</t>
  </si>
  <si>
    <t>762342441</t>
  </si>
  <si>
    <t>Montáž lišt trojúhelníkových nebo kontralatí na střechách sklonu do 60°</t>
  </si>
  <si>
    <t>18</t>
  </si>
  <si>
    <t>11</t>
  </si>
  <si>
    <t>762342211</t>
  </si>
  <si>
    <t>Montáž laťování na střechách jednoduchých sklonu do 60° osové vzdálenosti do 150 mm</t>
  </si>
  <si>
    <t>20</t>
  </si>
  <si>
    <t>60514101</t>
  </si>
  <si>
    <t>řezivo jehličnaté lať jakost I 10-25cm2</t>
  </si>
  <si>
    <t>22</t>
  </si>
  <si>
    <t>762342812</t>
  </si>
  <si>
    <t>Demontáž laťování střech z latí osové vzdálenosti do 0,50 m</t>
  </si>
  <si>
    <t>24</t>
  </si>
  <si>
    <t>762342813</t>
  </si>
  <si>
    <t>Demontáž laťování střech z latí osové vzdálenosti přes 0,50 m</t>
  </si>
  <si>
    <t>26</t>
  </si>
  <si>
    <t>762395000</t>
  </si>
  <si>
    <t>Spojovací prostředky pro montáž krovu, bednění, laťování, světlíky, klíny</t>
  </si>
  <si>
    <t>28</t>
  </si>
  <si>
    <t xml:space="preserve">Poznámka k souboru cen:_x000D_
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 </t>
  </si>
  <si>
    <t>998762203</t>
  </si>
  <si>
    <t>Přesun hmot procentní pro kce tesařské v objektech v do 24 m</t>
  </si>
  <si>
    <t>%</t>
  </si>
  <si>
    <t>30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</si>
  <si>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</si>
  <si>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998762294</t>
  </si>
  <si>
    <t>Příplatek k přesunu hmot procentní 762 za zvětšený přesun</t>
  </si>
  <si>
    <t>764</t>
  </si>
  <si>
    <t>Konstrukce klempířské</t>
  </si>
  <si>
    <t>764001831</t>
  </si>
  <si>
    <t>Demontáž krytiny z taškových tabulí do suti</t>
  </si>
  <si>
    <t>34</t>
  </si>
  <si>
    <t>764001881</t>
  </si>
  <si>
    <t>Demontáž nároží z hřebenáčů do suti</t>
  </si>
  <si>
    <t>36</t>
  </si>
  <si>
    <t>764002812</t>
  </si>
  <si>
    <t>Demontáž okapového plechu do suti v krytině skládané</t>
  </si>
  <si>
    <t>38</t>
  </si>
  <si>
    <t>764002841</t>
  </si>
  <si>
    <t>Demontáž oplechování horních ploch zdí a nadezdívek do suti</t>
  </si>
  <si>
    <t>40</t>
  </si>
  <si>
    <t>42</t>
  </si>
  <si>
    <t>764002871</t>
  </si>
  <si>
    <t>Demontáž lemování zdí do suti</t>
  </si>
  <si>
    <t>44</t>
  </si>
  <si>
    <t>764004821</t>
  </si>
  <si>
    <t>Demontáž nástřešního žlabu do suti</t>
  </si>
  <si>
    <t>46</t>
  </si>
  <si>
    <t>48</t>
  </si>
  <si>
    <t xml:space="preserve">Poznámka k souboru cen:_x000D_
1. Rozvinutá šířka podkladního plechu se určuje z rš střešního prvku. </t>
  </si>
  <si>
    <t>764031421</t>
  </si>
  <si>
    <t>Dilatační připojovací lišta z Cu plechu včetně tmelení rš 100 mm</t>
  </si>
  <si>
    <t>50</t>
  </si>
  <si>
    <t>764232432</t>
  </si>
  <si>
    <t>Okapnička pod folii rovné okapové hrany z Cu plechu rš 150 mm</t>
  </si>
  <si>
    <t>52</t>
  </si>
  <si>
    <t xml:space="preserve">Poznámka k souboru cen:_x000D_
1. V cenách 764 23-1405 až -2457 nejsou započteny náklady na podkladní plech, tyto se oceňují cenami souboru cen 764 03-14.. Pokladní plech z měděného plechu v rozvinuté šířce dle rš střešního prvku. </t>
  </si>
  <si>
    <t>764232433</t>
  </si>
  <si>
    <t>Zatahovací pás rovné okapové hrany z Cu plechu rš 250 mm</t>
  </si>
  <si>
    <t>54</t>
  </si>
  <si>
    <t>764232437</t>
  </si>
  <si>
    <t>Oplechování rovné okapové hrany z Cu plechu rš 670 mm</t>
  </si>
  <si>
    <t>56</t>
  </si>
  <si>
    <t>764233452</t>
  </si>
  <si>
    <t>Střešní výlez pro krytinu skládanou nebo plechovou z Cu plechu</t>
  </si>
  <si>
    <t>kus</t>
  </si>
  <si>
    <t>58</t>
  </si>
  <si>
    <t>60</t>
  </si>
  <si>
    <t xml:space="preserve">Poznámka k souboru cen:_x000D_
1. Položky souboru cen lze použít pro ocenění oplechování římsy pod nadřímsovým žlabem. </t>
  </si>
  <si>
    <t>764331416</t>
  </si>
  <si>
    <t>Lemování rovných zdí střech s krytinou skládanou z Cu plechu rš 500 mm</t>
  </si>
  <si>
    <t>64</t>
  </si>
  <si>
    <t>66</t>
  </si>
  <si>
    <t>764334412</t>
  </si>
  <si>
    <t>Lemování prostupů střech s krytinou skládanou nebo plechovou bez lišty z Cu plechu</t>
  </si>
  <si>
    <t>68</t>
  </si>
  <si>
    <t xml:space="preserve">Poznámka k souboru cen:_x000D_
1. V cenách nejsou započteny náklady na připojovací dilatační lištu, tyto se oceňují cenami souboru cen 764 03 - 142. Dilatační lišta z měděného plechu. </t>
  </si>
  <si>
    <t>76453144x</t>
  </si>
  <si>
    <t>D+M hrdlo z Cu plechu - napojení žlabu na svod</t>
  </si>
  <si>
    <t>70</t>
  </si>
  <si>
    <t>764533409</t>
  </si>
  <si>
    <t>Žlaby nadokapní (nástřešní ) oblého tvaru včetně háků, čel a hrdel z Cu plechu rš 800 mm</t>
  </si>
  <si>
    <t>72</t>
  </si>
  <si>
    <t xml:space="preserve">Poznámka k souboru cen:_x000D_
1. V cenách nejsou započteny náklady na oplechování okapního plechu, tyto se oceňují položkami souboru cen 764 23-.4. Oplechování střešních prvků z měděného plechu. </t>
  </si>
  <si>
    <t>764538422</t>
  </si>
  <si>
    <t>Svody kruhové včetně objímek, kolen, odskoků z Cu plechu průměru 100 mm</t>
  </si>
  <si>
    <t>74</t>
  </si>
  <si>
    <t>998764203</t>
  </si>
  <si>
    <t>Přesun hmot procentní pro konstrukce klempířské v objektech v do 24 m</t>
  </si>
  <si>
    <t>76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</si>
  <si>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</si>
  <si>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998764292</t>
  </si>
  <si>
    <t>Příplatek k přesunu hmot procentní 764 za zvětšený přesun do 100 m</t>
  </si>
  <si>
    <t>78</t>
  </si>
  <si>
    <t>765</t>
  </si>
  <si>
    <t>Krytina skládaná</t>
  </si>
  <si>
    <t>765113121</t>
  </si>
  <si>
    <t>Větrací mřížka okapové hrany plast</t>
  </si>
  <si>
    <t>80</t>
  </si>
  <si>
    <t xml:space="preserve">Poznámka k souboru cen:_x000D_
1. V cenách jsou započteny i náklady na přiřezání tašek. 2. V cenách -3331 až -3333 jsou započteny i náklady na řadu podhřebenových tašek z každé strany hřebene. Výměru těchto tašek je třeba odečíst z celkové výměry střechy. 3. Montáž střešních doplňků (větracích, protisněhových, prostupových tašek, doplňků hřebene a nároží, střešních výlezů, protisněhových zábran, stoupacích plošin apod.) se oceňuje cenami části A02. 4. Oplechování úžlabí a závětrná lišta se oceňují cenami katalogu 800-764 Konstrukce klempířské. </t>
  </si>
  <si>
    <t>765114021</t>
  </si>
  <si>
    <t>Krytina keramická bobrovka režná šupinové krytí sklonu do 30° na sucho</t>
  </si>
  <si>
    <t>82</t>
  </si>
  <si>
    <t xml:space="preserve">Poznámka k souboru cen:_x000D_
1. V cenách jsou započteny i náklady na přiřezání tašek. 2. Okapová hrana, lemování prostupů a sklon nad 30° se oceňují cenami souboru cen 765 11-3 Krytina keramická drážková. 3. Montáž střešních doplňků (větracích, protisněhových, prostupových tašek, doplňků hřebene a nároží, střešních výlezů, protisněhových zábran, stoupacích plošin apod.) se oceňuje cenami části A02. 4. Oplechování úžlabí a závětrná lišta se oceňuje cenami katalogu 800-764 Konstrukce klempířské. </t>
  </si>
  <si>
    <t>765114211</t>
  </si>
  <si>
    <t>Krytina keramická bobrovka nárožní hrana z hřebenáčů režných na sucho s větracím pásem kovovým</t>
  </si>
  <si>
    <t>84</t>
  </si>
  <si>
    <t>765114311</t>
  </si>
  <si>
    <t>Krytina keramická bobrovka hřeben z hřebenáčů režných na sucho s větracím pásem kovovým</t>
  </si>
  <si>
    <t>86</t>
  </si>
  <si>
    <t>765115201</t>
  </si>
  <si>
    <t>D+M nástavce pro anténu pro keramickou krytinu</t>
  </si>
  <si>
    <t>88</t>
  </si>
  <si>
    <t>765115401</t>
  </si>
  <si>
    <t>D+M protisněhového háku pro keramickou krytinu</t>
  </si>
  <si>
    <t>90</t>
  </si>
  <si>
    <t>765191023</t>
  </si>
  <si>
    <t>Montáž pojistné hydroizolační fólie kladené ve sklonu přes 20° s lepenými spoji na bednění</t>
  </si>
  <si>
    <t>92</t>
  </si>
  <si>
    <t xml:space="preserve">Poznámka k souboru cen:_x000D_
1. V cenách nejsou započteny náklady na dodávku fólie, tyto se oceňují ve specifikaci. Ztratné lze dohodnout ve směrné výši 5 až 15%. 2. V ceně -1071 nejsou započteny náklady na dodávku okapnice, tyto se oceňují položkami ceníku 800-764 Konstrukce klempířské. </t>
  </si>
  <si>
    <t>28329320</t>
  </si>
  <si>
    <t>fólie podstřešní paropropustná difúzní kontaktní 135 g/m2 (1,5 x 50 m) s aplikačními páskami</t>
  </si>
  <si>
    <t>ks</t>
  </si>
  <si>
    <t>94</t>
  </si>
  <si>
    <t>765192001</t>
  </si>
  <si>
    <t>Provizorní zakrytí střechy plachtou</t>
  </si>
  <si>
    <t>96</t>
  </si>
  <si>
    <t xml:space="preserve">Poznámka k souboru cen:_x000D_
1. Cenu lze použít pro přechodné zakrytí střechy nebo krovu. 2. V ceně 765 19-2001 jsou započteny náklady i na: a) montáž a demontáž plachty, b) opotřebení plachty. </t>
  </si>
  <si>
    <t>998765103</t>
  </si>
  <si>
    <t>Přesun hmot pro krytiny skládané stanovený z hmotnosti přesunovaného materiálu vodorovná dopravní vzdálenost do 50 m na objektech výšky přes 12 do 24 m</t>
  </si>
  <si>
    <t>1920249214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</si>
  <si>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</si>
  <si>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998765192</t>
  </si>
  <si>
    <t>Přesun hmot pro krytiny skládané stanovený z hmotnosti přesunovaného materiálu Příplatek k cenám za zvětšený přesun přes vymezenou největší dopravní vzdálenost do 100 m</t>
  </si>
  <si>
    <t>919117626</t>
  </si>
  <si>
    <t>Suť</t>
  </si>
  <si>
    <t>VV</t>
  </si>
  <si>
    <t>Součet</t>
  </si>
  <si>
    <t xml:space="preserve">    998 - Přesun hmot</t>
  </si>
  <si>
    <t>998</t>
  </si>
  <si>
    <t>Přesun hmot</t>
  </si>
  <si>
    <t>998011003</t>
  </si>
  <si>
    <t>Přesun hmot pro budovy zděné v do 24 m</t>
  </si>
  <si>
    <t>180407 - Lešení</t>
  </si>
  <si>
    <t>94 - Lešení a stavební výtahy - 1 etapa</t>
  </si>
  <si>
    <t>Lešení a stavební výtahy - 1 etapa</t>
  </si>
  <si>
    <t>941111132</t>
  </si>
  <si>
    <t>Montáž lešení řadového trubkového lehkého s podlahami zatížení do 200 kg/m2 š do 1,5 m v do 25 m</t>
  </si>
  <si>
    <t>"S1"</t>
  </si>
  <si>
    <t>941111232</t>
  </si>
  <si>
    <t>Příplatek k lešení řadovému trubkovému lehkému s podlahami š 1,5 m v 25 m za první a ZKD den použití</t>
  </si>
  <si>
    <t>941111832</t>
  </si>
  <si>
    <t>Demontáž lešení řadového trubkového lehkého s podlahami zatížení do 200 kg/m2 š do 1,5 m v do 25 m</t>
  </si>
  <si>
    <t>941900010</t>
  </si>
  <si>
    <t>Doprava a zanášení lešení</t>
  </si>
  <si>
    <t>kpl</t>
  </si>
  <si>
    <t>943381020</t>
  </si>
  <si>
    <t>Montáž výtahu</t>
  </si>
  <si>
    <t>943381030</t>
  </si>
  <si>
    <t>Revize výtahu</t>
  </si>
  <si>
    <t>456768107</t>
  </si>
  <si>
    <t>943381040</t>
  </si>
  <si>
    <t>Pronájem výtahu (6 měsíců)</t>
  </si>
  <si>
    <t>měs.</t>
  </si>
  <si>
    <t>943381060</t>
  </si>
  <si>
    <t>Demontáž výtahu</t>
  </si>
  <si>
    <t>943381080</t>
  </si>
  <si>
    <t>Doprava výtahu</t>
  </si>
  <si>
    <t>943381100</t>
  </si>
  <si>
    <t>Vyčištění a úklid ploch po dokončení stavby</t>
  </si>
  <si>
    <t>-930218140</t>
  </si>
  <si>
    <t>180408 - Bleskosvody</t>
  </si>
  <si>
    <t>M - Práce a dodávky M</t>
  </si>
  <si>
    <t xml:space="preserve">    749 - Elektromontáže - ostatní práce a konstrukce</t>
  </si>
  <si>
    <t>Práce a dodávky M</t>
  </si>
  <si>
    <t>749</t>
  </si>
  <si>
    <t>Elektromontáže - ostatní práce a konstrukce</t>
  </si>
  <si>
    <t>749081001</t>
  </si>
  <si>
    <t>Demontáž stávajícího hromosvodu</t>
  </si>
  <si>
    <t>mb</t>
  </si>
  <si>
    <t>749081002</t>
  </si>
  <si>
    <t xml:space="preserve">D+M Bleskosvodu z drátu prům. 8 ALMGSI vč. příponek a příchytek a pomocného materiálu </t>
  </si>
  <si>
    <t>749081003</t>
  </si>
  <si>
    <t>Revize hromosvodu</t>
  </si>
  <si>
    <t>180409 - VRN</t>
  </si>
  <si>
    <t>Město Rychnov nad Kněžnou</t>
  </si>
  <si>
    <t>VRN - Vedlejší rozpočtové náklady</t>
  </si>
  <si>
    <t xml:space="preserve">    VRN2 - Příprava staveniště</t>
  </si>
  <si>
    <t xml:space="preserve">    VRN3 - Zařízení staveniště</t>
  </si>
  <si>
    <t xml:space="preserve">    VRN6 - Územní vlivy</t>
  </si>
  <si>
    <t xml:space="preserve">    VRN7 - Provozní vlivy</t>
  </si>
  <si>
    <t>Vedlejší rozpočtové náklady</t>
  </si>
  <si>
    <t>VRN2</t>
  </si>
  <si>
    <t>Příprava staveniště</t>
  </si>
  <si>
    <t>020001000</t>
  </si>
  <si>
    <t>Kč</t>
  </si>
  <si>
    <t>1024</t>
  </si>
  <si>
    <t>-1507828959</t>
  </si>
  <si>
    <t>VRN3</t>
  </si>
  <si>
    <t>Zařízení staveniště</t>
  </si>
  <si>
    <t>030001000</t>
  </si>
  <si>
    <t>1086966598</t>
  </si>
  <si>
    <t>033002000</t>
  </si>
  <si>
    <t>Připojení staveniště na inženýrské sítě</t>
  </si>
  <si>
    <t>-1323158884</t>
  </si>
  <si>
    <t>034303000</t>
  </si>
  <si>
    <t>Dopravní značení na staveništi</t>
  </si>
  <si>
    <t>743769675</t>
  </si>
  <si>
    <t>034503000</t>
  </si>
  <si>
    <t>Informační tabule na staveništi</t>
  </si>
  <si>
    <t>652535609</t>
  </si>
  <si>
    <t>035002000</t>
  </si>
  <si>
    <t>Pronájmy ploch, objektů</t>
  </si>
  <si>
    <t>-916735962</t>
  </si>
  <si>
    <t>039002000</t>
  </si>
  <si>
    <t>Zrušení zařízení staveniště</t>
  </si>
  <si>
    <t>427911383</t>
  </si>
  <si>
    <t>VRN6</t>
  </si>
  <si>
    <t>Územní vlivy</t>
  </si>
  <si>
    <t>062002000</t>
  </si>
  <si>
    <t>Ztížené dopravní podmínky</t>
  </si>
  <si>
    <t>-602403546</t>
  </si>
  <si>
    <t>VRN7</t>
  </si>
  <si>
    <t>Provozní vlivy</t>
  </si>
  <si>
    <t>073002000</t>
  </si>
  <si>
    <t>Ztížený pohyb vozidel v centrech měst</t>
  </si>
  <si>
    <t>1890570348</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</si>
  <si>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</si>
  <si>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</si>
  <si>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</si>
  <si>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</si>
  <si>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</si>
  <si>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</si>
  <si>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</si>
  <si>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</si>
  <si>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</si>
  <si>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</si>
  <si>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</si>
  <si>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</si>
  <si>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</si>
  <si>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</si>
  <si>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</si>
  <si>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</si>
  <si>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</si>
  <si>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</si>
  <si>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</si>
  <si>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</si>
  <si>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</si>
  <si>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</si>
  <si>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</si>
  <si>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</si>
  <si>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</si>
  <si>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</si>
  <si>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</si>
  <si>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</si>
  <si>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</si>
  <si>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</si>
  <si>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</si>
  <si>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</si>
  <si>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</si>
  <si>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</si>
  <si>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</si>
  <si>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</si>
  <si>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</si>
  <si>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</si>
  <si>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</si>
  <si>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</si>
  <si>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</si>
  <si>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</si>
  <si>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</si>
  <si>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</si>
  <si>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</si>
  <si>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</si>
  <si>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</si>
  <si>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</si>
  <si>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</si>
  <si>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</si>
  <si>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</si>
  <si>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</si>
  <si>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</si>
  <si>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</si>
  <si>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</si>
  <si>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</si>
  <si>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</si>
  <si>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</si>
  <si>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</si>
  <si>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</si>
  <si>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</si>
  <si>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</si>
  <si>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</si>
  <si>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</si>
  <si>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</si>
  <si>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</si>
  <si>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</si>
  <si>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</si>
  <si>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</si>
  <si>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</si>
  <si>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</si>
  <si>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</si>
  <si>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</si>
  <si>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</si>
  <si>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</si>
  <si>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</si>
  <si>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</si>
  <si>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</si>
  <si>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</si>
  <si>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</si>
  <si>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</si>
  <si>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</si>
  <si>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</si>
  <si>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</si>
  <si>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</si>
  <si>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</si>
  <si>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</si>
  <si>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</si>
  <si>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</si>
  <si>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</si>
  <si>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</si>
  <si>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</si>
  <si>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</si>
  <si>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</si>
  <si>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</si>
  <si>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</si>
  <si>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</si>
  <si>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</si>
  <si>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</si>
  <si>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</si>
  <si>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</si>
  <si>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</si>
  <si>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</si>
  <si>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</si>
  <si>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</si>
  <si>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</si>
  <si>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</si>
  <si>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</si>
  <si>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</si>
  <si>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</si>
  <si>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</si>
  <si>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</si>
  <si>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</si>
  <si>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</si>
  <si>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</si>
  <si>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</si>
  <si>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</si>
  <si>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</si>
  <si>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</si>
  <si>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</si>
  <si>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</si>
  <si>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</si>
  <si>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</si>
  <si>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</si>
  <si>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</si>
  <si>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</si>
  <si>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</si>
  <si>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</si>
  <si>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</si>
  <si>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</si>
  <si>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</si>
  <si>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</si>
  <si>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</si>
  <si>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</si>
  <si>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</si>
  <si>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</si>
  <si>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</si>
  <si>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</si>
  <si>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</si>
  <si>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</si>
  <si>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</si>
  <si>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</si>
  <si>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</si>
  <si>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</si>
  <si>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</si>
  <si>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</si>
  <si>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</si>
  <si>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</si>
  <si>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</si>
  <si>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</si>
  <si>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</si>
  <si>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</si>
  <si>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</si>
  <si>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</si>
  <si>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</si>
  <si>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</si>
  <si>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</si>
  <si>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</si>
  <si>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</si>
  <si>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</si>
  <si>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</si>
  <si>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</si>
  <si>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</si>
  <si>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</si>
  <si>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</si>
  <si>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</si>
  <si>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</si>
  <si>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</si>
  <si>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</si>
  <si>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</si>
  <si>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</si>
  <si>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</si>
  <si>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</si>
  <si>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</si>
  <si>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</si>
  <si>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</si>
  <si>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</si>
  <si>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</si>
  <si>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</si>
  <si>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</si>
  <si>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</si>
  <si>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</si>
  <si>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Odstranění povlakové krytiny střech do 30° jednovrstvé</t>
  </si>
  <si>
    <t>Déčko - rekonstrukce střechy</t>
  </si>
  <si>
    <t>14+8,5+7+8,5+7</t>
  </si>
  <si>
    <t>7*(13+8,8+3,6+18,6)</t>
  </si>
  <si>
    <t>308,000*100 'Přepočtené koeficientem množství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</si>
</sst>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47" x14ac:knownFonts="1">
    <font>
      <sz val="8"/>
      <name val="Trebuchet MS"/>
      <family val="2"/>
    </font>
    <font>
      <sz val="8"/>
      <color rgb="FF969696"/>
      <name val="Trebuchet MS"/>
      <family val="2"/>
      <charset val="238"/>
    </font>
    <font>
      <sz val="9"/>
      <name val="Trebuchet MS"/>
      <family val="2"/>
      <charset val="238"/>
    </font>
    <font>
      <b/>
      <sz val="12"/>
      <name val="Trebuchet MS"/>
      <family val="2"/>
      <charset val="238"/>
    </font>
    <font>
      <sz val="11"/>
      <name val="Trebuchet MS"/>
      <family val="2"/>
      <charset val="238"/>
    </font>
    <font>
      <sz val="12"/>
      <color rgb="FF003366"/>
      <name val="Trebuchet MS"/>
      <family val="2"/>
      <charset val="238"/>
    </font>
    <font>
      <sz val="10"/>
      <color rgb="FF003366"/>
      <name val="Trebuchet MS"/>
      <family val="2"/>
      <charset val="238"/>
    </font>
    <font>
      <sz val="8"/>
      <color rgb="FF003366"/>
      <name val="Trebuchet MS"/>
      <family val="2"/>
      <charset val="238"/>
    </font>
    <font>
      <i/>
      <sz val="8"/>
      <color rgb="FF003366"/>
      <name val="Trebuchet MS"/>
      <family val="2"/>
      <charset val="238"/>
    </font>
    <font>
      <sz val="8"/>
      <color rgb="FF505050"/>
      <name val="Trebuchet MS"/>
      <family val="2"/>
      <charset val="238"/>
    </font>
    <font>
      <sz val="8"/>
      <color rgb="FFFF0000"/>
      <name val="Trebuchet MS"/>
      <family val="2"/>
      <charset val="238"/>
    </font>
    <font>
      <sz val="8"/>
      <color rgb="FF800080"/>
      <name val="Trebuchet MS"/>
      <family val="2"/>
      <charset val="238"/>
    </font>
    <font>
      <sz val="8"/>
      <color rgb="FFFAE682"/>
      <name val="Trebuchet MS"/>
      <family val="2"/>
      <charset val="238"/>
    </font>
    <font>
      <sz val="10"/>
      <name val="Trebuchet MS"/>
      <family val="2"/>
      <charset val="238"/>
    </font>
    <font>
      <sz val="10"/>
      <color rgb="FF960000"/>
      <name val="Trebuchet MS"/>
      <family val="2"/>
      <charset val="238"/>
    </font>
    <font>
      <u/>
      <sz val="10"/>
      <color theme="10"/>
      <name val="Trebuchet MS"/>
      <family val="2"/>
      <charset val="238"/>
    </font>
    <font>
      <sz val="8"/>
      <color rgb="FF3366FF"/>
      <name val="Trebuchet MS"/>
      <family val="2"/>
      <charset val="238"/>
    </font>
    <font>
      <b/>
      <sz val="16"/>
      <name val="Trebuchet MS"/>
      <family val="2"/>
      <charset val="238"/>
    </font>
    <font>
      <b/>
      <sz val="12"/>
      <color rgb="FF969696"/>
      <name val="Trebuchet MS"/>
      <family val="2"/>
      <charset val="238"/>
    </font>
    <font>
      <sz val="9"/>
      <color rgb="FF969696"/>
      <name val="Trebuchet MS"/>
      <family val="2"/>
      <charset val="238"/>
    </font>
    <font>
      <b/>
      <sz val="8"/>
      <color rgb="FF969696"/>
      <name val="Trebuchet MS"/>
      <family val="2"/>
      <charset val="238"/>
    </font>
    <font>
      <b/>
      <sz val="10"/>
      <name val="Trebuchet MS"/>
      <family val="2"/>
      <charset val="238"/>
    </font>
    <font>
      <b/>
      <sz val="9"/>
      <name val="Trebuchet MS"/>
      <family val="2"/>
      <charset val="238"/>
    </font>
    <font>
      <sz val="12"/>
      <color rgb="FF969696"/>
      <name val="Trebuchet MS"/>
      <family val="2"/>
      <charset val="238"/>
    </font>
    <font>
      <b/>
      <sz val="12"/>
      <color rgb="FF960000"/>
      <name val="Trebuchet MS"/>
      <family val="2"/>
      <charset val="238"/>
    </font>
    <font>
      <sz val="12"/>
      <name val="Trebuchet MS"/>
      <family val="2"/>
      <charset val="238"/>
    </font>
    <font>
      <sz val="18"/>
      <color theme="10"/>
      <name val="Wingdings 2"/>
      <family val="1"/>
      <charset val="2"/>
    </font>
    <font>
      <b/>
      <sz val="11"/>
      <color rgb="FF003366"/>
      <name val="Trebuchet MS"/>
      <family val="2"/>
      <charset val="238"/>
    </font>
    <font>
      <sz val="11"/>
      <color rgb="FF003366"/>
      <name val="Trebuchet MS"/>
      <family val="2"/>
      <charset val="238"/>
    </font>
    <font>
      <b/>
      <sz val="11"/>
      <name val="Trebuchet MS"/>
      <family val="2"/>
      <charset val="238"/>
    </font>
    <font>
      <sz val="11"/>
      <color rgb="FF969696"/>
      <name val="Trebuchet MS"/>
      <family val="2"/>
      <charset val="238"/>
    </font>
    <font>
      <sz val="10"/>
      <color theme="10"/>
      <name val="Trebuchet MS"/>
      <family val="2"/>
      <charset val="238"/>
    </font>
    <font>
      <b/>
      <sz val="12"/>
      <color rgb="FF800000"/>
      <name val="Trebuchet MS"/>
      <family val="2"/>
      <charset val="238"/>
    </font>
    <font>
      <sz val="8"/>
      <color rgb="FF960000"/>
      <name val="Trebuchet MS"/>
      <family val="2"/>
      <charset val="238"/>
    </font>
    <font>
      <b/>
      <sz val="8"/>
      <name val="Trebuchet MS"/>
      <family val="2"/>
      <charset val="238"/>
    </font>
    <font>
      <sz val="7"/>
      <color rgb="FF969696"/>
      <name val="Trebuchet MS"/>
      <family val="2"/>
      <charset val="238"/>
    </font>
    <font>
      <i/>
      <sz val="7"/>
      <color rgb="FF969696"/>
      <name val="Trebuchet MS"/>
      <family val="2"/>
      <charset val="238"/>
    </font>
    <font>
      <i/>
      <sz val="8"/>
      <color rgb="FF0000FF"/>
      <name val="Trebuchet MS"/>
      <family val="2"/>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sz val="10"/>
      <name val="Trebuchet MS"/>
      <family val="2"/>
      <charset val="238"/>
    </font>
    <font>
      <sz val="11"/>
      <name val="Trebuchet MS"/>
      <family val="2"/>
      <charset val="238"/>
    </font>
    <font>
      <b/>
      <sz val="9"/>
      <name val="Trebuchet MS"/>
      <family val="2"/>
      <charset val="238"/>
    </font>
    <font>
      <u/>
      <sz val="11"/>
      <color theme="10"/>
      <name val="Calibri"/>
      <family val="2"/>
      <charset val="238"/>
      <scheme val="minor"/>
    </font>
    <font>
      <i/>
      <sz val="9"/>
      <name val="Trebuchet MS"/>
      <family val="2"/>
      <charset val="238"/>
    </font>
  </fonts>
  <fills count="7">
    <fill>
      <patternFill patternType="none"/>
    </fill>
    <fill>
      <patternFill patternType="gray125"/>
    </fill>
    <fill>
      <patternFill patternType="solid">
        <fgColor rgb="FFFAE682"/>
      </patternFill>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5" fillId="0" borderId="0" applyNumberFormat="0" applyFill="0" applyBorder="0" applyAlignment="0" applyProtection="0"/>
  </cellStyleXfs>
  <cellXfs count="372">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pplyProtection="1">
      <alignment horizontal="center" vertical="center"/>
      <protection locked="0"/>
    </xf>
    <xf numFmtId="0" fontId="12" fillId="2" borderId="0" xfId="0" applyFont="1" applyFill="1" applyAlignment="1" applyProtection="1">
      <alignment horizontal="left" vertical="center"/>
    </xf>
    <xf numFmtId="0" fontId="13" fillId="2" borderId="0" xfId="0" applyFont="1" applyFill="1" applyAlignment="1" applyProtection="1">
      <alignment vertical="center"/>
    </xf>
    <xf numFmtId="0" fontId="14" fillId="2" borderId="0" xfId="0" applyFont="1" applyFill="1" applyAlignment="1" applyProtection="1">
      <alignment horizontal="left" vertical="center"/>
    </xf>
    <xf numFmtId="0" fontId="15" fillId="2" borderId="0" xfId="1" applyFont="1" applyFill="1" applyAlignment="1" applyProtection="1">
      <alignment vertical="center"/>
    </xf>
    <xf numFmtId="0" fontId="45" fillId="2" borderId="0" xfId="1" applyFill="1"/>
    <xf numFmtId="0" fontId="0" fillId="2" borderId="0" xfId="0" applyFill="1"/>
    <xf numFmtId="0" fontId="12" fillId="2"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0" fillId="0" borderId="5" xfId="0" applyBorder="1"/>
    <xf numFmtId="0" fontId="0" fillId="0" borderId="0" xfId="0" applyBorder="1"/>
    <xf numFmtId="0" fontId="17" fillId="0" borderId="0" xfId="0" applyFont="1" applyBorder="1" applyAlignment="1">
      <alignment horizontal="left" vertical="center"/>
    </xf>
    <xf numFmtId="0" fontId="0" fillId="0" borderId="6" xfId="0" applyBorder="1"/>
    <xf numFmtId="0" fontId="16"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lignment horizontal="left" vertical="top"/>
    </xf>
    <xf numFmtId="0" fontId="2" fillId="0" borderId="0" xfId="0" applyFont="1" applyBorder="1" applyAlignment="1">
      <alignment horizontal="left" vertical="center"/>
    </xf>
    <xf numFmtId="0" fontId="3" fillId="0" borderId="0" xfId="0" applyFont="1" applyBorder="1" applyAlignment="1">
      <alignment horizontal="left" vertical="top"/>
    </xf>
    <xf numFmtId="0" fontId="19" fillId="0" borderId="0" xfId="0" applyFont="1" applyBorder="1" applyAlignment="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0" fontId="0" fillId="0" borderId="7" xfId="0" applyBorder="1"/>
    <xf numFmtId="0" fontId="0" fillId="0" borderId="5" xfId="0" applyFont="1" applyBorder="1" applyAlignment="1">
      <alignment vertical="center"/>
    </xf>
    <xf numFmtId="0" fontId="0" fillId="0" borderId="0" xfId="0" applyFont="1" applyBorder="1" applyAlignment="1">
      <alignment vertical="center"/>
    </xf>
    <xf numFmtId="0" fontId="21" fillId="0" borderId="8" xfId="0" applyFont="1" applyBorder="1" applyAlignment="1">
      <alignment horizontal="left" vertical="center"/>
    </xf>
    <xf numFmtId="0" fontId="0" fillId="0" borderId="8" xfId="0" applyFont="1" applyBorder="1" applyAlignment="1">
      <alignment vertical="center"/>
    </xf>
    <xf numFmtId="0" fontId="0" fillId="0" borderId="6" xfId="0" applyFont="1" applyBorder="1" applyAlignment="1">
      <alignment vertical="center"/>
    </xf>
    <xf numFmtId="0" fontId="1" fillId="0" borderId="0" xfId="0" applyFont="1" applyBorder="1" applyAlignment="1">
      <alignment horizontal="right" vertical="center"/>
    </xf>
    <xf numFmtId="0" fontId="1" fillId="0" borderId="5" xfId="0" applyFont="1" applyBorder="1" applyAlignment="1">
      <alignment vertical="center"/>
    </xf>
    <xf numFmtId="0" fontId="1" fillId="0" borderId="0" xfId="0" applyFont="1" applyBorder="1" applyAlignment="1">
      <alignment vertical="center"/>
    </xf>
    <xf numFmtId="0" fontId="1" fillId="0" borderId="0" xfId="0" applyFont="1" applyBorder="1" applyAlignment="1">
      <alignment horizontal="left" vertical="center"/>
    </xf>
    <xf numFmtId="0" fontId="1" fillId="0" borderId="6" xfId="0" applyFont="1" applyBorder="1" applyAlignment="1">
      <alignment vertical="center"/>
    </xf>
    <xf numFmtId="0" fontId="0" fillId="5" borderId="0" xfId="0" applyFont="1" applyFill="1" applyBorder="1" applyAlignment="1">
      <alignment vertical="center"/>
    </xf>
    <xf numFmtId="0" fontId="3" fillId="5" borderId="9" xfId="0" applyFont="1" applyFill="1" applyBorder="1" applyAlignment="1">
      <alignment horizontal="left" vertical="center"/>
    </xf>
    <xf numFmtId="0" fontId="0" fillId="5" borderId="10" xfId="0" applyFont="1" applyFill="1" applyBorder="1" applyAlignment="1">
      <alignment vertical="center"/>
    </xf>
    <xf numFmtId="0" fontId="3" fillId="5" borderId="10" xfId="0" applyFont="1" applyFill="1" applyBorder="1" applyAlignment="1">
      <alignment horizontal="center" vertical="center"/>
    </xf>
    <xf numFmtId="0" fontId="0" fillId="5" borderId="6" xfId="0" applyFont="1" applyFill="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7" fillId="0" borderId="0" xfId="0" applyFont="1" applyAlignment="1">
      <alignment horizontal="left" vertical="center"/>
    </xf>
    <xf numFmtId="0" fontId="2" fillId="0" borderId="5" xfId="0" applyFont="1" applyBorder="1" applyAlignment="1">
      <alignment vertical="center"/>
    </xf>
    <xf numFmtId="0" fontId="19" fillId="0" borderId="0" xfId="0" applyFont="1" applyAlignment="1">
      <alignment horizontal="left" vertical="center"/>
    </xf>
    <xf numFmtId="0" fontId="3" fillId="0" borderId="5" xfId="0" applyFont="1" applyBorder="1" applyAlignment="1">
      <alignment vertical="center"/>
    </xf>
    <xf numFmtId="0" fontId="3" fillId="0" borderId="0" xfId="0" applyFont="1" applyAlignment="1">
      <alignment horizontal="left" vertical="center"/>
    </xf>
    <xf numFmtId="0" fontId="22" fillId="0" borderId="0" xfId="0" applyFont="1" applyAlignment="1">
      <alignment vertical="center"/>
    </xf>
    <xf numFmtId="165" fontId="2" fillId="0" borderId="0" xfId="0" applyNumberFormat="1" applyFont="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19" xfId="0" applyFont="1" applyBorder="1" applyAlignment="1">
      <alignment vertical="center"/>
    </xf>
    <xf numFmtId="0" fontId="0" fillId="6" borderId="10" xfId="0" applyFont="1" applyFill="1" applyBorder="1" applyAlignment="1">
      <alignment vertical="center"/>
    </xf>
    <xf numFmtId="0" fontId="2" fillId="6" borderId="11" xfId="0" applyFont="1" applyFill="1" applyBorder="1" applyAlignment="1">
      <alignment horizontal="center" vertical="center"/>
    </xf>
    <xf numFmtId="0" fontId="19" fillId="0" borderId="20" xfId="0" applyFont="1" applyBorder="1" applyAlignment="1">
      <alignment horizontal="center" vertical="center" wrapText="1"/>
    </xf>
    <xf numFmtId="0" fontId="19" fillId="0" borderId="21" xfId="0" applyFont="1" applyBorder="1" applyAlignment="1">
      <alignment horizontal="center" vertical="center" wrapText="1"/>
    </xf>
    <xf numFmtId="0" fontId="19" fillId="0" borderId="22" xfId="0" applyFont="1" applyBorder="1" applyAlignment="1">
      <alignment horizontal="center" vertical="center" wrapText="1"/>
    </xf>
    <xf numFmtId="0" fontId="0" fillId="0" borderId="15"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0" fontId="3" fillId="0" borderId="0" xfId="0" applyFont="1" applyAlignment="1">
      <alignment horizontal="center" vertical="center"/>
    </xf>
    <xf numFmtId="4" fontId="23" fillId="0" borderId="18" xfId="0" applyNumberFormat="1" applyFont="1" applyBorder="1" applyAlignment="1">
      <alignment vertical="center"/>
    </xf>
    <xf numFmtId="4" fontId="23" fillId="0" borderId="0" xfId="0" applyNumberFormat="1" applyFont="1" applyBorder="1" applyAlignment="1">
      <alignment vertical="center"/>
    </xf>
    <xf numFmtId="166" fontId="23" fillId="0" borderId="0" xfId="0" applyNumberFormat="1" applyFont="1" applyBorder="1" applyAlignment="1">
      <alignment vertical="center"/>
    </xf>
    <xf numFmtId="4" fontId="23" fillId="0" borderId="19" xfId="0" applyNumberFormat="1" applyFont="1" applyBorder="1" applyAlignment="1">
      <alignment vertical="center"/>
    </xf>
    <xf numFmtId="0" fontId="25" fillId="0" borderId="0" xfId="0" applyFont="1" applyAlignment="1">
      <alignment horizontal="left" vertical="center"/>
    </xf>
    <xf numFmtId="0" fontId="26" fillId="0" borderId="0" xfId="1" applyFont="1" applyAlignment="1">
      <alignment horizontal="center" vertical="center"/>
    </xf>
    <xf numFmtId="0" fontId="4" fillId="0" borderId="5" xfId="0" applyFont="1" applyBorder="1" applyAlignment="1">
      <alignment vertical="center"/>
    </xf>
    <xf numFmtId="0" fontId="27" fillId="0" borderId="0" xfId="0" applyFont="1" applyAlignment="1">
      <alignment vertical="center"/>
    </xf>
    <xf numFmtId="0" fontId="28" fillId="0" borderId="0" xfId="0" applyFont="1" applyAlignment="1">
      <alignment vertical="center"/>
    </xf>
    <xf numFmtId="0" fontId="29" fillId="0" borderId="0" xfId="0" applyFont="1" applyAlignment="1">
      <alignment horizontal="center" vertical="center"/>
    </xf>
    <xf numFmtId="4" fontId="30" fillId="0" borderId="18" xfId="0" applyNumberFormat="1" applyFont="1" applyBorder="1" applyAlignment="1">
      <alignment vertical="center"/>
    </xf>
    <xf numFmtId="4" fontId="30" fillId="0" borderId="0" xfId="0" applyNumberFormat="1" applyFont="1" applyBorder="1" applyAlignment="1">
      <alignment vertical="center"/>
    </xf>
    <xf numFmtId="166" fontId="30" fillId="0" borderId="0" xfId="0" applyNumberFormat="1" applyFont="1" applyBorder="1" applyAlignment="1">
      <alignment vertical="center"/>
    </xf>
    <xf numFmtId="4" fontId="30" fillId="0" borderId="19" xfId="0" applyNumberFormat="1" applyFont="1" applyBorder="1" applyAlignment="1">
      <alignment vertical="center"/>
    </xf>
    <xf numFmtId="0" fontId="4" fillId="0" borderId="0" xfId="0" applyFont="1" applyAlignment="1">
      <alignment horizontal="left" vertical="center"/>
    </xf>
    <xf numFmtId="4" fontId="30" fillId="0" borderId="23" xfId="0" applyNumberFormat="1" applyFont="1" applyBorder="1" applyAlignment="1">
      <alignment vertical="center"/>
    </xf>
    <xf numFmtId="4" fontId="30" fillId="0" borderId="24" xfId="0" applyNumberFormat="1" applyFont="1" applyBorder="1" applyAlignment="1">
      <alignment vertical="center"/>
    </xf>
    <xf numFmtId="166" fontId="30" fillId="0" borderId="24" xfId="0" applyNumberFormat="1" applyFont="1" applyBorder="1" applyAlignment="1">
      <alignment vertical="center"/>
    </xf>
    <xf numFmtId="4" fontId="30" fillId="0" borderId="25" xfId="0" applyNumberFormat="1" applyFont="1" applyBorder="1" applyAlignment="1">
      <alignment vertical="center"/>
    </xf>
    <xf numFmtId="0" fontId="0" fillId="0" borderId="0" xfId="0" applyProtection="1">
      <protection locked="0"/>
    </xf>
    <xf numFmtId="0" fontId="13" fillId="2" borderId="0" xfId="0" applyFont="1" applyFill="1" applyAlignment="1">
      <alignment vertical="center"/>
    </xf>
    <xf numFmtId="0" fontId="14" fillId="2" borderId="0" xfId="0" applyFont="1" applyFill="1" applyAlignment="1">
      <alignment horizontal="left" vertical="center"/>
    </xf>
    <xf numFmtId="0" fontId="31" fillId="2" borderId="0" xfId="1" applyFont="1" applyFill="1" applyAlignment="1">
      <alignment vertical="center"/>
    </xf>
    <xf numFmtId="0" fontId="13"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9" fillId="0" borderId="0" xfId="0" applyFont="1" applyBorder="1" applyAlignment="1" applyProtection="1">
      <alignment horizontal="left" vertical="center"/>
      <protection locked="0"/>
    </xf>
    <xf numFmtId="165" fontId="2" fillId="0" borderId="0" xfId="0" applyNumberFormat="1" applyFont="1" applyBorder="1" applyAlignment="1">
      <alignment horizontal="left" vertical="center"/>
    </xf>
    <xf numFmtId="0" fontId="0" fillId="0" borderId="5" xfId="0" applyFont="1" applyBorder="1" applyAlignment="1">
      <alignment vertical="center" wrapText="1"/>
    </xf>
    <xf numFmtId="0" fontId="0" fillId="0" borderId="0" xfId="0" applyFont="1" applyBorder="1" applyAlignment="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lignment vertical="center" wrapText="1"/>
    </xf>
    <xf numFmtId="0" fontId="0" fillId="0" borderId="16" xfId="0" applyFont="1" applyBorder="1" applyAlignment="1" applyProtection="1">
      <alignment vertical="center"/>
      <protection locked="0"/>
    </xf>
    <xf numFmtId="0" fontId="0" fillId="0" borderId="26" xfId="0" applyFont="1" applyBorder="1" applyAlignment="1">
      <alignment vertical="center"/>
    </xf>
    <xf numFmtId="0" fontId="21" fillId="0" borderId="0" xfId="0" applyFont="1" applyBorder="1" applyAlignment="1">
      <alignment horizontal="left" vertical="center"/>
    </xf>
    <xf numFmtId="4" fontId="24" fillId="0" borderId="0" xfId="0" applyNumberFormat="1" applyFont="1" applyBorder="1" applyAlignment="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lignment vertical="center"/>
    </xf>
    <xf numFmtId="0" fontId="3" fillId="6" borderId="9" xfId="0" applyFont="1" applyFill="1" applyBorder="1" applyAlignment="1">
      <alignment horizontal="left" vertical="center"/>
    </xf>
    <xf numFmtId="0" fontId="3" fillId="6" borderId="10" xfId="0" applyFont="1" applyFill="1" applyBorder="1" applyAlignment="1">
      <alignment horizontal="right" vertical="center"/>
    </xf>
    <xf numFmtId="0" fontId="3" fillId="6" borderId="10" xfId="0" applyFont="1" applyFill="1" applyBorder="1" applyAlignment="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lignment vertical="center"/>
    </xf>
    <xf numFmtId="0" fontId="0" fillId="6" borderId="27" xfId="0" applyFont="1" applyFill="1" applyBorder="1" applyAlignment="1">
      <alignment vertical="center"/>
    </xf>
    <xf numFmtId="0" fontId="0" fillId="0" borderId="13" xfId="0" applyFont="1" applyBorder="1" applyAlignment="1" applyProtection="1">
      <alignment vertical="center"/>
      <protection locked="0"/>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6" borderId="0" xfId="0" applyFont="1" applyFill="1" applyBorder="1" applyAlignment="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lignment horizontal="right" vertical="center"/>
    </xf>
    <xf numFmtId="0" fontId="0" fillId="6" borderId="6" xfId="0" applyFont="1" applyFill="1" applyBorder="1" applyAlignment="1">
      <alignment vertical="center"/>
    </xf>
    <xf numFmtId="0" fontId="32" fillId="0" borderId="0" xfId="0" applyFont="1" applyBorder="1" applyAlignment="1">
      <alignment horizontal="left" vertical="center"/>
    </xf>
    <xf numFmtId="0" fontId="5" fillId="0" borderId="5" xfId="0" applyFont="1" applyBorder="1" applyAlignment="1">
      <alignment vertical="center"/>
    </xf>
    <xf numFmtId="0" fontId="5" fillId="0" borderId="0" xfId="0" applyFont="1" applyBorder="1" applyAlignment="1">
      <alignment vertical="center"/>
    </xf>
    <xf numFmtId="0" fontId="5" fillId="0" borderId="24" xfId="0" applyFont="1" applyBorder="1" applyAlignment="1">
      <alignment horizontal="left" vertical="center"/>
    </xf>
    <xf numFmtId="0" fontId="5" fillId="0" borderId="24" xfId="0" applyFont="1" applyBorder="1" applyAlignment="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lignment vertical="center"/>
    </xf>
    <xf numFmtId="0" fontId="5" fillId="0" borderId="6" xfId="0" applyFont="1" applyBorder="1" applyAlignment="1">
      <alignment vertical="center"/>
    </xf>
    <xf numFmtId="0" fontId="6" fillId="0" borderId="5" xfId="0" applyFont="1" applyBorder="1" applyAlignment="1">
      <alignment vertical="center"/>
    </xf>
    <xf numFmtId="0" fontId="6" fillId="0" borderId="0" xfId="0" applyFont="1" applyBorder="1" applyAlignment="1">
      <alignment vertical="center"/>
    </xf>
    <xf numFmtId="0" fontId="6" fillId="0" borderId="24" xfId="0" applyFont="1" applyBorder="1" applyAlignment="1">
      <alignment horizontal="left" vertical="center"/>
    </xf>
    <xf numFmtId="0" fontId="6" fillId="0" borderId="24" xfId="0" applyFont="1" applyBorder="1" applyAlignment="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lignment vertical="center"/>
    </xf>
    <xf numFmtId="0" fontId="6" fillId="0" borderId="6" xfId="0" applyFont="1" applyBorder="1" applyAlignment="1">
      <alignment vertical="center"/>
    </xf>
    <xf numFmtId="0" fontId="2" fillId="0" borderId="0" xfId="0" applyFont="1" applyAlignment="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lignment horizontal="center" vertical="center" wrapText="1"/>
    </xf>
    <xf numFmtId="0" fontId="2" fillId="6" borderId="20" xfId="0" applyFont="1" applyFill="1" applyBorder="1" applyAlignment="1">
      <alignment horizontal="center" vertical="center" wrapText="1"/>
    </xf>
    <xf numFmtId="0" fontId="2" fillId="6" borderId="21" xfId="0" applyFont="1" applyFill="1" applyBorder="1" applyAlignment="1">
      <alignment horizontal="center" vertical="center" wrapText="1"/>
    </xf>
    <xf numFmtId="0" fontId="2" fillId="6" borderId="21" xfId="0" applyFont="1" applyFill="1" applyBorder="1" applyAlignment="1" applyProtection="1">
      <alignment horizontal="center" vertical="center" wrapText="1"/>
      <protection locked="0"/>
    </xf>
    <xf numFmtId="0" fontId="2" fillId="6" borderId="22" xfId="0" applyFont="1" applyFill="1" applyBorder="1" applyAlignment="1">
      <alignment horizontal="center" vertical="center" wrapText="1"/>
    </xf>
    <xf numFmtId="4" fontId="24" fillId="0" borderId="0" xfId="0" applyNumberFormat="1" applyFont="1" applyAlignment="1"/>
    <xf numFmtId="166" fontId="33" fillId="0" borderId="16" xfId="0" applyNumberFormat="1" applyFont="1" applyBorder="1" applyAlignment="1"/>
    <xf numFmtId="166" fontId="33" fillId="0" borderId="17" xfId="0" applyNumberFormat="1" applyFont="1" applyBorder="1" applyAlignment="1"/>
    <xf numFmtId="4" fontId="34" fillId="0" borderId="0" xfId="0" applyNumberFormat="1" applyFont="1" applyAlignment="1">
      <alignment vertical="center"/>
    </xf>
    <xf numFmtId="0" fontId="7" fillId="0" borderId="5" xfId="0" applyFont="1" applyBorder="1" applyAlignment="1"/>
    <xf numFmtId="0" fontId="7" fillId="0" borderId="0" xfId="0" applyFont="1" applyAlignment="1">
      <alignment horizontal="left"/>
    </xf>
    <xf numFmtId="0" fontId="5" fillId="0" borderId="0" xfId="0" applyFont="1" applyAlignment="1">
      <alignment horizontal="left"/>
    </xf>
    <xf numFmtId="0" fontId="7" fillId="0" borderId="0" xfId="0" applyFont="1" applyAlignment="1" applyProtection="1">
      <protection locked="0"/>
    </xf>
    <xf numFmtId="4" fontId="5" fillId="0" borderId="0" xfId="0" applyNumberFormat="1" applyFont="1" applyAlignment="1"/>
    <xf numFmtId="0" fontId="7" fillId="0" borderId="18" xfId="0" applyFont="1" applyBorder="1" applyAlignment="1"/>
    <xf numFmtId="0" fontId="7" fillId="0" borderId="0" xfId="0" applyFont="1" applyBorder="1" applyAlignment="1"/>
    <xf numFmtId="166" fontId="7" fillId="0" borderId="0" xfId="0" applyNumberFormat="1" applyFont="1" applyBorder="1" applyAlignment="1"/>
    <xf numFmtId="166" fontId="7" fillId="0" borderId="19" xfId="0" applyNumberFormat="1" applyFont="1" applyBorder="1" applyAlignment="1"/>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lignment horizontal="left"/>
    </xf>
    <xf numFmtId="4" fontId="6" fillId="0" borderId="0" xfId="0" applyNumberFormat="1" applyFont="1" applyAlignment="1"/>
    <xf numFmtId="0" fontId="0" fillId="0" borderId="5" xfId="0" applyFont="1" applyBorder="1" applyAlignment="1" applyProtection="1">
      <alignment vertical="center"/>
      <protection locked="0"/>
    </xf>
    <xf numFmtId="0" fontId="0" fillId="0" borderId="28" xfId="0" applyFont="1" applyBorder="1" applyAlignment="1" applyProtection="1">
      <alignment horizontal="center" vertical="center"/>
      <protection locked="0"/>
    </xf>
    <xf numFmtId="49" fontId="0" fillId="0" borderId="28" xfId="0" applyNumberFormat="1" applyFont="1" applyBorder="1" applyAlignment="1" applyProtection="1">
      <alignment horizontal="left" vertical="center" wrapText="1"/>
      <protection locked="0"/>
    </xf>
    <xf numFmtId="0" fontId="0" fillId="0" borderId="28" xfId="0" applyFont="1" applyBorder="1" applyAlignment="1" applyProtection="1">
      <alignment horizontal="left" vertical="center" wrapText="1"/>
      <protection locked="0"/>
    </xf>
    <xf numFmtId="0" fontId="0" fillId="0" borderId="28" xfId="0" applyFont="1" applyBorder="1" applyAlignment="1" applyProtection="1">
      <alignment horizontal="center" vertical="center" wrapText="1"/>
      <protection locked="0"/>
    </xf>
    <xf numFmtId="167" fontId="0" fillId="0" borderId="28" xfId="0" applyNumberFormat="1" applyFont="1" applyBorder="1" applyAlignment="1" applyProtection="1">
      <alignment vertical="center"/>
      <protection locked="0"/>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protection locked="0"/>
    </xf>
    <xf numFmtId="0" fontId="1" fillId="4" borderId="28" xfId="0" applyFont="1" applyFill="1" applyBorder="1" applyAlignment="1" applyProtection="1">
      <alignment horizontal="left" vertical="center"/>
      <protection locked="0"/>
    </xf>
    <xf numFmtId="0" fontId="1" fillId="0" borderId="0" xfId="0" applyFont="1" applyBorder="1" applyAlignment="1">
      <alignment horizontal="center" vertical="center"/>
    </xf>
    <xf numFmtId="166" fontId="1" fillId="0" borderId="0" xfId="0" applyNumberFormat="1" applyFont="1" applyBorder="1" applyAlignment="1">
      <alignment vertical="center"/>
    </xf>
    <xf numFmtId="166" fontId="1" fillId="0" borderId="19" xfId="0" applyNumberFormat="1" applyFont="1" applyBorder="1" applyAlignment="1">
      <alignment vertical="center"/>
    </xf>
    <xf numFmtId="4" fontId="0" fillId="0" borderId="0" xfId="0" applyNumberFormat="1" applyFont="1" applyAlignment="1">
      <alignment vertical="center"/>
    </xf>
    <xf numFmtId="0" fontId="8" fillId="0" borderId="5" xfId="0" applyFont="1" applyBorder="1" applyAlignment="1"/>
    <xf numFmtId="0" fontId="8" fillId="0" borderId="0" xfId="0" applyFont="1" applyAlignment="1">
      <alignment horizontal="left"/>
    </xf>
    <xf numFmtId="0" fontId="8" fillId="0" borderId="0" xfId="0" applyFont="1" applyAlignment="1" applyProtection="1">
      <protection locked="0"/>
    </xf>
    <xf numFmtId="4" fontId="8" fillId="0" borderId="0" xfId="0" applyNumberFormat="1" applyFont="1" applyAlignment="1"/>
    <xf numFmtId="0" fontId="8" fillId="0" borderId="18" xfId="0" applyFont="1" applyBorder="1" applyAlignment="1"/>
    <xf numFmtId="0" fontId="8" fillId="0" borderId="0" xfId="0" applyFont="1" applyBorder="1" applyAlignment="1"/>
    <xf numFmtId="166" fontId="8" fillId="0" borderId="0" xfId="0" applyNumberFormat="1" applyFont="1" applyBorder="1" applyAlignment="1"/>
    <xf numFmtId="166" fontId="8" fillId="0" borderId="19"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35" fillId="0" borderId="0" xfId="0" applyFont="1" applyAlignment="1">
      <alignment horizontal="left" vertical="center"/>
    </xf>
    <xf numFmtId="0" fontId="36" fillId="0" borderId="0" xfId="0" applyFont="1" applyAlignment="1">
      <alignment vertical="center" wrapText="1"/>
    </xf>
    <xf numFmtId="0" fontId="0" fillId="0" borderId="0" xfId="0" applyFont="1" applyAlignment="1" applyProtection="1">
      <alignment vertical="center"/>
      <protection locked="0"/>
    </xf>
    <xf numFmtId="0" fontId="0" fillId="0" borderId="18" xfId="0" applyFont="1" applyBorder="1" applyAlignment="1">
      <alignment vertical="center"/>
    </xf>
    <xf numFmtId="0" fontId="37" fillId="0" borderId="28" xfId="0" applyFont="1" applyBorder="1" applyAlignment="1" applyProtection="1">
      <alignment horizontal="center" vertical="center"/>
      <protection locked="0"/>
    </xf>
    <xf numFmtId="49" fontId="37" fillId="0" borderId="28" xfId="0" applyNumberFormat="1" applyFont="1" applyBorder="1" applyAlignment="1" applyProtection="1">
      <alignment horizontal="left" vertical="center" wrapText="1"/>
      <protection locked="0"/>
    </xf>
    <xf numFmtId="0" fontId="37" fillId="0" borderId="28" xfId="0" applyFont="1" applyBorder="1" applyAlignment="1" applyProtection="1">
      <alignment horizontal="left" vertical="center" wrapText="1"/>
      <protection locked="0"/>
    </xf>
    <xf numFmtId="0" fontId="37" fillId="0" borderId="28" xfId="0" applyFont="1" applyBorder="1" applyAlignment="1" applyProtection="1">
      <alignment horizontal="center" vertical="center" wrapText="1"/>
      <protection locked="0"/>
    </xf>
    <xf numFmtId="167" fontId="37" fillId="0" borderId="28" xfId="0" applyNumberFormat="1" applyFont="1" applyBorder="1" applyAlignment="1" applyProtection="1">
      <alignment vertical="center"/>
      <protection locked="0"/>
    </xf>
    <xf numFmtId="4" fontId="37" fillId="4" borderId="28" xfId="0" applyNumberFormat="1" applyFont="1" applyFill="1" applyBorder="1" applyAlignment="1" applyProtection="1">
      <alignment vertical="center"/>
      <protection locked="0"/>
    </xf>
    <xf numFmtId="4" fontId="37" fillId="0" borderId="28" xfId="0" applyNumberFormat="1" applyFont="1" applyBorder="1" applyAlignment="1" applyProtection="1">
      <alignment vertical="center"/>
      <protection locked="0"/>
    </xf>
    <xf numFmtId="0" fontId="37" fillId="0" borderId="5" xfId="0" applyFont="1" applyBorder="1" applyAlignment="1">
      <alignment vertical="center"/>
    </xf>
    <xf numFmtId="0" fontId="37" fillId="4" borderId="28" xfId="0" applyFont="1" applyFill="1" applyBorder="1" applyAlignment="1" applyProtection="1">
      <alignment horizontal="left" vertical="center"/>
      <protection locked="0"/>
    </xf>
    <xf numFmtId="0" fontId="37" fillId="0" borderId="0" xfId="0" applyFont="1" applyBorder="1" applyAlignment="1">
      <alignment horizontal="center" vertical="center"/>
    </xf>
    <xf numFmtId="167" fontId="0" fillId="4" borderId="28" xfId="0" applyNumberFormat="1" applyFont="1" applyFill="1" applyBorder="1" applyAlignment="1" applyProtection="1">
      <alignment vertical="center"/>
      <protection locked="0"/>
    </xf>
    <xf numFmtId="0" fontId="0" fillId="0" borderId="23" xfId="0" applyFont="1" applyBorder="1" applyAlignment="1">
      <alignment vertical="center"/>
    </xf>
    <xf numFmtId="0" fontId="0" fillId="0" borderId="24" xfId="0" applyFont="1" applyBorder="1" applyAlignment="1">
      <alignment vertical="center"/>
    </xf>
    <xf numFmtId="0" fontId="0" fillId="0" borderId="25" xfId="0" applyFont="1" applyBorder="1" applyAlignment="1">
      <alignment vertical="center"/>
    </xf>
    <xf numFmtId="0" fontId="9" fillId="0" borderId="5"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8" xfId="0" applyFont="1" applyBorder="1" applyAlignment="1">
      <alignment vertical="center"/>
    </xf>
    <xf numFmtId="0" fontId="9" fillId="0" borderId="0" xfId="0" applyFont="1" applyBorder="1" applyAlignment="1">
      <alignment vertical="center"/>
    </xf>
    <xf numFmtId="0" fontId="9" fillId="0" borderId="19" xfId="0" applyFont="1" applyBorder="1" applyAlignment="1">
      <alignment vertical="center"/>
    </xf>
    <xf numFmtId="0" fontId="10" fillId="0" borderId="5"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8" xfId="0" applyFont="1" applyBorder="1" applyAlignment="1">
      <alignment vertical="center"/>
    </xf>
    <xf numFmtId="0" fontId="10" fillId="0" borderId="0" xfId="0" applyFont="1" applyBorder="1" applyAlignment="1">
      <alignment vertical="center"/>
    </xf>
    <xf numFmtId="0" fontId="10" fillId="0" borderId="19" xfId="0" applyFont="1" applyBorder="1" applyAlignment="1">
      <alignment vertical="center"/>
    </xf>
    <xf numFmtId="0" fontId="1" fillId="0" borderId="24" xfId="0" applyFont="1" applyBorder="1" applyAlignment="1">
      <alignment horizontal="center" vertical="center"/>
    </xf>
    <xf numFmtId="166" fontId="1" fillId="0" borderId="24" xfId="0" applyNumberFormat="1" applyFont="1" applyBorder="1" applyAlignment="1">
      <alignment vertical="center"/>
    </xf>
    <xf numFmtId="166" fontId="1" fillId="0" borderId="25" xfId="0" applyNumberFormat="1" applyFont="1" applyBorder="1" applyAlignment="1">
      <alignment vertical="center"/>
    </xf>
    <xf numFmtId="0" fontId="11" fillId="0" borderId="5"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11" fillId="0" borderId="0" xfId="0" applyFont="1" applyAlignment="1" applyProtection="1">
      <alignment vertical="center"/>
      <protection locked="0"/>
    </xf>
    <xf numFmtId="0" fontId="11" fillId="0" borderId="18" xfId="0" applyFont="1" applyBorder="1" applyAlignment="1">
      <alignment vertical="center"/>
    </xf>
    <xf numFmtId="0" fontId="11" fillId="0" borderId="0" xfId="0" applyFont="1" applyBorder="1" applyAlignment="1">
      <alignment vertical="center"/>
    </xf>
    <xf numFmtId="0" fontId="11" fillId="0" borderId="19" xfId="0" applyFont="1" applyBorder="1" applyAlignment="1">
      <alignment vertical="center"/>
    </xf>
    <xf numFmtId="0" fontId="0" fillId="0" borderId="0" xfId="0" applyAlignment="1" applyProtection="1">
      <alignment vertical="top"/>
      <protection locked="0"/>
    </xf>
    <xf numFmtId="0" fontId="38" fillId="0" borderId="29" xfId="0" applyFont="1" applyBorder="1" applyAlignment="1" applyProtection="1">
      <alignment vertical="center" wrapText="1"/>
      <protection locked="0"/>
    </xf>
    <xf numFmtId="0" fontId="38" fillId="0" borderId="30" xfId="0" applyFont="1" applyBorder="1" applyAlignment="1" applyProtection="1">
      <alignment vertical="center" wrapText="1"/>
      <protection locked="0"/>
    </xf>
    <xf numFmtId="0" fontId="38" fillId="0" borderId="31" xfId="0" applyFont="1" applyBorder="1" applyAlignment="1" applyProtection="1">
      <alignment vertical="center" wrapText="1"/>
      <protection locked="0"/>
    </xf>
    <xf numFmtId="0" fontId="38" fillId="0" borderId="32" xfId="0" applyFont="1" applyBorder="1" applyAlignment="1" applyProtection="1">
      <alignment horizontal="center" vertical="center" wrapText="1"/>
      <protection locked="0"/>
    </xf>
    <xf numFmtId="0" fontId="38" fillId="0" borderId="33" xfId="0" applyFont="1" applyBorder="1" applyAlignment="1" applyProtection="1">
      <alignment horizontal="center" vertical="center" wrapText="1"/>
      <protection locked="0"/>
    </xf>
    <xf numFmtId="0" fontId="38" fillId="0" borderId="32" xfId="0" applyFont="1" applyBorder="1" applyAlignment="1" applyProtection="1">
      <alignment vertical="center" wrapText="1"/>
      <protection locked="0"/>
    </xf>
    <xf numFmtId="0" fontId="38" fillId="0" borderId="33" xfId="0" applyFont="1" applyBorder="1" applyAlignment="1" applyProtection="1">
      <alignment vertical="center" wrapText="1"/>
      <protection locked="0"/>
    </xf>
    <xf numFmtId="0" fontId="40" fillId="0" borderId="1" xfId="0" applyFont="1" applyBorder="1" applyAlignment="1" applyProtection="1">
      <alignment horizontal="left" vertical="center" wrapText="1"/>
      <protection locked="0"/>
    </xf>
    <xf numFmtId="0" fontId="41" fillId="0" borderId="1" xfId="0" applyFont="1" applyBorder="1" applyAlignment="1" applyProtection="1">
      <alignment horizontal="left" vertical="center" wrapText="1"/>
      <protection locked="0"/>
    </xf>
    <xf numFmtId="0" fontId="41" fillId="0" borderId="32" xfId="0" applyFont="1" applyBorder="1" applyAlignment="1" applyProtection="1">
      <alignment vertical="center" wrapText="1"/>
      <protection locked="0"/>
    </xf>
    <xf numFmtId="0" fontId="41" fillId="0" borderId="1" xfId="0" applyFont="1" applyBorder="1" applyAlignment="1" applyProtection="1">
      <alignment vertical="center" wrapText="1"/>
      <protection locked="0"/>
    </xf>
    <xf numFmtId="0" fontId="41" fillId="0" borderId="1" xfId="0" applyFont="1" applyBorder="1" applyAlignment="1" applyProtection="1">
      <alignment vertical="center"/>
      <protection locked="0"/>
    </xf>
    <xf numFmtId="0" fontId="41" fillId="0" borderId="1" xfId="0" applyFont="1" applyBorder="1" applyAlignment="1" applyProtection="1">
      <alignment horizontal="left" vertical="center"/>
      <protection locked="0"/>
    </xf>
    <xf numFmtId="49" fontId="41" fillId="0" borderId="1" xfId="0" applyNumberFormat="1" applyFont="1" applyBorder="1" applyAlignment="1" applyProtection="1">
      <alignment vertical="center" wrapText="1"/>
      <protection locked="0"/>
    </xf>
    <xf numFmtId="0" fontId="38" fillId="0" borderId="35" xfId="0" applyFont="1" applyBorder="1" applyAlignment="1" applyProtection="1">
      <alignment vertical="center" wrapText="1"/>
      <protection locked="0"/>
    </xf>
    <xf numFmtId="0" fontId="42" fillId="0" borderId="34" xfId="0" applyFont="1" applyBorder="1" applyAlignment="1" applyProtection="1">
      <alignment vertical="center" wrapText="1"/>
      <protection locked="0"/>
    </xf>
    <xf numFmtId="0" fontId="38" fillId="0" borderId="36" xfId="0" applyFont="1" applyBorder="1" applyAlignment="1" applyProtection="1">
      <alignment vertical="center" wrapText="1"/>
      <protection locked="0"/>
    </xf>
    <xf numFmtId="0" fontId="38" fillId="0" borderId="1" xfId="0" applyFont="1" applyBorder="1" applyAlignment="1" applyProtection="1">
      <alignment vertical="top"/>
      <protection locked="0"/>
    </xf>
    <xf numFmtId="0" fontId="38" fillId="0" borderId="0" xfId="0" applyFont="1" applyAlignment="1" applyProtection="1">
      <alignment vertical="top"/>
      <protection locked="0"/>
    </xf>
    <xf numFmtId="0" fontId="38" fillId="0" borderId="29" xfId="0" applyFont="1" applyBorder="1" applyAlignment="1" applyProtection="1">
      <alignment horizontal="left" vertical="center"/>
      <protection locked="0"/>
    </xf>
    <xf numFmtId="0" fontId="38" fillId="0" borderId="30" xfId="0" applyFont="1" applyBorder="1" applyAlignment="1" applyProtection="1">
      <alignment horizontal="left" vertical="center"/>
      <protection locked="0"/>
    </xf>
    <xf numFmtId="0" fontId="38" fillId="0" borderId="31" xfId="0" applyFont="1" applyBorder="1" applyAlignment="1" applyProtection="1">
      <alignment horizontal="left" vertical="center"/>
      <protection locked="0"/>
    </xf>
    <xf numFmtId="0" fontId="38" fillId="0" borderId="32" xfId="0" applyFont="1" applyBorder="1" applyAlignment="1" applyProtection="1">
      <alignment horizontal="left" vertical="center"/>
      <protection locked="0"/>
    </xf>
    <xf numFmtId="0" fontId="38" fillId="0" borderId="33" xfId="0" applyFont="1" applyBorder="1" applyAlignment="1" applyProtection="1">
      <alignment horizontal="left" vertical="center"/>
      <protection locked="0"/>
    </xf>
    <xf numFmtId="0" fontId="40" fillId="0" borderId="1" xfId="0" applyFont="1" applyBorder="1" applyAlignment="1" applyProtection="1">
      <alignment horizontal="left" vertical="center"/>
      <protection locked="0"/>
    </xf>
    <xf numFmtId="0" fontId="43" fillId="0" borderId="0" xfId="0" applyFont="1" applyAlignment="1" applyProtection="1">
      <alignment horizontal="left" vertical="center"/>
      <protection locked="0"/>
    </xf>
    <xf numFmtId="0" fontId="40" fillId="0" borderId="34" xfId="0" applyFont="1" applyBorder="1" applyAlignment="1" applyProtection="1">
      <alignment horizontal="left" vertical="center"/>
      <protection locked="0"/>
    </xf>
    <xf numFmtId="0" fontId="40" fillId="0" borderId="34" xfId="0" applyFont="1" applyBorder="1" applyAlignment="1" applyProtection="1">
      <alignment horizontal="center" vertical="center"/>
      <protection locked="0"/>
    </xf>
    <xf numFmtId="0" fontId="43" fillId="0" borderId="34" xfId="0" applyFont="1" applyBorder="1" applyAlignment="1" applyProtection="1">
      <alignment horizontal="left" vertical="center"/>
      <protection locked="0"/>
    </xf>
    <xf numFmtId="0" fontId="44" fillId="0" borderId="1" xfId="0" applyFont="1" applyBorder="1" applyAlignment="1" applyProtection="1">
      <alignment horizontal="left" vertical="center"/>
      <protection locked="0"/>
    </xf>
    <xf numFmtId="0" fontId="41" fillId="0" borderId="0" xfId="0" applyFont="1" applyAlignment="1" applyProtection="1">
      <alignment horizontal="left" vertical="center"/>
      <protection locked="0"/>
    </xf>
    <xf numFmtId="0" fontId="41" fillId="0" borderId="1" xfId="0" applyFont="1" applyBorder="1" applyAlignment="1" applyProtection="1">
      <alignment horizontal="center" vertical="center"/>
      <protection locked="0"/>
    </xf>
    <xf numFmtId="0" fontId="41" fillId="0" borderId="32" xfId="0" applyFont="1" applyBorder="1" applyAlignment="1" applyProtection="1">
      <alignment horizontal="left" vertical="center"/>
      <protection locked="0"/>
    </xf>
    <xf numFmtId="0" fontId="41" fillId="0" borderId="1" xfId="0" applyFont="1" applyFill="1" applyBorder="1" applyAlignment="1" applyProtection="1">
      <alignment horizontal="left" vertical="center"/>
      <protection locked="0"/>
    </xf>
    <xf numFmtId="0" fontId="41" fillId="0" borderId="1" xfId="0" applyFont="1" applyFill="1" applyBorder="1" applyAlignment="1" applyProtection="1">
      <alignment horizontal="center" vertical="center"/>
      <protection locked="0"/>
    </xf>
    <xf numFmtId="0" fontId="38" fillId="0" borderId="35" xfId="0" applyFont="1" applyBorder="1" applyAlignment="1" applyProtection="1">
      <alignment horizontal="left" vertical="center"/>
      <protection locked="0"/>
    </xf>
    <xf numFmtId="0" fontId="42" fillId="0" borderId="34" xfId="0" applyFont="1" applyBorder="1" applyAlignment="1" applyProtection="1">
      <alignment horizontal="left" vertical="center"/>
      <protection locked="0"/>
    </xf>
    <xf numFmtId="0" fontId="38" fillId="0" borderId="36" xfId="0" applyFont="1" applyBorder="1" applyAlignment="1" applyProtection="1">
      <alignment horizontal="left" vertical="center"/>
      <protection locked="0"/>
    </xf>
    <xf numFmtId="0" fontId="38" fillId="0" borderId="1" xfId="0" applyFont="1" applyBorder="1" applyAlignment="1" applyProtection="1">
      <alignment horizontal="left" vertical="center"/>
      <protection locked="0"/>
    </xf>
    <xf numFmtId="0" fontId="42" fillId="0" borderId="1"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1" fillId="0" borderId="34" xfId="0" applyFont="1" applyBorder="1" applyAlignment="1" applyProtection="1">
      <alignment horizontal="left" vertical="center"/>
      <protection locked="0"/>
    </xf>
    <xf numFmtId="0" fontId="38" fillId="0" borderId="1" xfId="0" applyFont="1" applyBorder="1" applyAlignment="1" applyProtection="1">
      <alignment horizontal="left" vertical="center" wrapText="1"/>
      <protection locked="0"/>
    </xf>
    <xf numFmtId="0" fontId="41" fillId="0" borderId="1" xfId="0" applyFont="1" applyBorder="1" applyAlignment="1" applyProtection="1">
      <alignment horizontal="center" vertical="center" wrapText="1"/>
      <protection locked="0"/>
    </xf>
    <xf numFmtId="0" fontId="38" fillId="0" borderId="29" xfId="0" applyFont="1" applyBorder="1" applyAlignment="1" applyProtection="1">
      <alignment horizontal="left" vertical="center" wrapText="1"/>
      <protection locked="0"/>
    </xf>
    <xf numFmtId="0" fontId="38" fillId="0" borderId="30" xfId="0" applyFont="1" applyBorder="1" applyAlignment="1" applyProtection="1">
      <alignment horizontal="left" vertical="center" wrapText="1"/>
      <protection locked="0"/>
    </xf>
    <xf numFmtId="0" fontId="38" fillId="0" borderId="31" xfId="0" applyFont="1" applyBorder="1" applyAlignment="1" applyProtection="1">
      <alignment horizontal="left" vertical="center" wrapText="1"/>
      <protection locked="0"/>
    </xf>
    <xf numFmtId="0" fontId="38" fillId="0" borderId="32" xfId="0" applyFont="1" applyBorder="1" applyAlignment="1" applyProtection="1">
      <alignment horizontal="left" vertical="center" wrapText="1"/>
      <protection locked="0"/>
    </xf>
    <xf numFmtId="0" fontId="38" fillId="0" borderId="33" xfId="0" applyFont="1" applyBorder="1" applyAlignment="1" applyProtection="1">
      <alignment horizontal="left" vertical="center" wrapText="1"/>
      <protection locked="0"/>
    </xf>
    <xf numFmtId="0" fontId="43" fillId="0" borderId="32" xfId="0" applyFont="1" applyBorder="1" applyAlignment="1" applyProtection="1">
      <alignment horizontal="left" vertical="center" wrapText="1"/>
      <protection locked="0"/>
    </xf>
    <xf numFmtId="0" fontId="43" fillId="0" borderId="33" xfId="0" applyFont="1" applyBorder="1" applyAlignment="1" applyProtection="1">
      <alignment horizontal="left" vertical="center" wrapText="1"/>
      <protection locked="0"/>
    </xf>
    <xf numFmtId="0" fontId="41" fillId="0" borderId="32" xfId="0" applyFont="1" applyBorder="1" applyAlignment="1" applyProtection="1">
      <alignment horizontal="left" vertical="center" wrapText="1"/>
      <protection locked="0"/>
    </xf>
    <xf numFmtId="0" fontId="41" fillId="0" borderId="33" xfId="0" applyFont="1" applyBorder="1" applyAlignment="1" applyProtection="1">
      <alignment horizontal="left" vertical="center" wrapText="1"/>
      <protection locked="0"/>
    </xf>
    <xf numFmtId="0" fontId="41" fillId="0" borderId="33" xfId="0" applyFont="1" applyBorder="1" applyAlignment="1" applyProtection="1">
      <alignment horizontal="left" vertical="center"/>
      <protection locked="0"/>
    </xf>
    <xf numFmtId="0" fontId="41" fillId="0" borderId="35" xfId="0" applyFont="1" applyBorder="1" applyAlignment="1" applyProtection="1">
      <alignment horizontal="left" vertical="center" wrapText="1"/>
      <protection locked="0"/>
    </xf>
    <xf numFmtId="0" fontId="41" fillId="0" borderId="34" xfId="0" applyFont="1" applyBorder="1" applyAlignment="1" applyProtection="1">
      <alignment horizontal="left" vertical="center" wrapText="1"/>
      <protection locked="0"/>
    </xf>
    <xf numFmtId="0" fontId="41" fillId="0" borderId="36" xfId="0" applyFont="1" applyBorder="1" applyAlignment="1" applyProtection="1">
      <alignment horizontal="left" vertical="center" wrapText="1"/>
      <protection locked="0"/>
    </xf>
    <xf numFmtId="0" fontId="41" fillId="0" borderId="1" xfId="0" applyFont="1" applyBorder="1" applyAlignment="1" applyProtection="1">
      <alignment horizontal="left" vertical="top"/>
      <protection locked="0"/>
    </xf>
    <xf numFmtId="0" fontId="41" fillId="0" borderId="1" xfId="0" applyFont="1" applyBorder="1" applyAlignment="1" applyProtection="1">
      <alignment horizontal="center" vertical="top"/>
      <protection locked="0"/>
    </xf>
    <xf numFmtId="0" fontId="41" fillId="0" borderId="35" xfId="0" applyFont="1" applyBorder="1" applyAlignment="1" applyProtection="1">
      <alignment horizontal="left" vertical="center"/>
      <protection locked="0"/>
    </xf>
    <xf numFmtId="0" fontId="41" fillId="0" borderId="36" xfId="0" applyFont="1" applyBorder="1" applyAlignment="1" applyProtection="1">
      <alignment horizontal="left" vertical="center"/>
      <protection locked="0"/>
    </xf>
    <xf numFmtId="0" fontId="43" fillId="0" borderId="0" xfId="0" applyFont="1" applyAlignment="1" applyProtection="1">
      <alignment vertical="center"/>
      <protection locked="0"/>
    </xf>
    <xf numFmtId="0" fontId="40" fillId="0" borderId="1" xfId="0" applyFont="1" applyBorder="1" applyAlignment="1" applyProtection="1">
      <alignment vertical="center"/>
      <protection locked="0"/>
    </xf>
    <xf numFmtId="0" fontId="43" fillId="0" borderId="34" xfId="0" applyFont="1" applyBorder="1" applyAlignment="1" applyProtection="1">
      <alignment vertical="center"/>
      <protection locked="0"/>
    </xf>
    <xf numFmtId="0" fontId="40"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1"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40" fillId="0" borderId="34" xfId="0" applyFont="1" applyBorder="1" applyAlignment="1" applyProtection="1">
      <alignment horizontal="left"/>
      <protection locked="0"/>
    </xf>
    <xf numFmtId="0" fontId="43" fillId="0" borderId="34" xfId="0" applyFont="1" applyBorder="1" applyAlignment="1" applyProtection="1">
      <protection locked="0"/>
    </xf>
    <xf numFmtId="0" fontId="38" fillId="0" borderId="32" xfId="0" applyFont="1" applyBorder="1" applyAlignment="1" applyProtection="1">
      <alignment vertical="top"/>
      <protection locked="0"/>
    </xf>
    <xf numFmtId="0" fontId="38" fillId="0" borderId="33" xfId="0" applyFont="1" applyBorder="1" applyAlignment="1" applyProtection="1">
      <alignment vertical="top"/>
      <protection locked="0"/>
    </xf>
    <xf numFmtId="0" fontId="38" fillId="0" borderId="1" xfId="0" applyFont="1" applyBorder="1" applyAlignment="1" applyProtection="1">
      <alignment horizontal="center" vertical="center"/>
      <protection locked="0"/>
    </xf>
    <xf numFmtId="0" fontId="38" fillId="0" borderId="1" xfId="0" applyFont="1" applyBorder="1" applyAlignment="1" applyProtection="1">
      <alignment horizontal="left" vertical="top"/>
      <protection locked="0"/>
    </xf>
    <xf numFmtId="0" fontId="38" fillId="0" borderId="35" xfId="0" applyFont="1" applyBorder="1" applyAlignment="1" applyProtection="1">
      <alignment vertical="top"/>
      <protection locked="0"/>
    </xf>
    <xf numFmtId="0" fontId="38" fillId="0" borderId="34" xfId="0" applyFont="1" applyBorder="1" applyAlignment="1" applyProtection="1">
      <alignment vertical="top"/>
      <protection locked="0"/>
    </xf>
    <xf numFmtId="0" fontId="38" fillId="0" borderId="36" xfId="0" applyFont="1" applyBorder="1" applyAlignment="1" applyProtection="1">
      <alignment vertical="top"/>
      <protection locked="0"/>
    </xf>
    <xf numFmtId="0" fontId="16" fillId="3" borderId="0" xfId="0" applyFont="1" applyFill="1" applyAlignment="1">
      <alignment horizontal="center" vertical="center"/>
    </xf>
    <xf numFmtId="0" fontId="0" fillId="0" borderId="0" xfId="0"/>
    <xf numFmtId="4" fontId="28" fillId="0" borderId="0" xfId="0" applyNumberFormat="1" applyFont="1" applyAlignment="1">
      <alignment vertical="center"/>
    </xf>
    <xf numFmtId="0" fontId="28" fillId="0" borderId="0" xfId="0" applyFont="1" applyAlignment="1">
      <alignment vertical="center"/>
    </xf>
    <xf numFmtId="0" fontId="27" fillId="0" borderId="0" xfId="0" applyFont="1" applyAlignment="1">
      <alignment horizontal="left" vertical="center" wrapText="1"/>
    </xf>
    <xf numFmtId="4" fontId="24" fillId="0" borderId="0" xfId="0" applyNumberFormat="1" applyFont="1" applyAlignment="1">
      <alignment horizontal="right" vertical="center"/>
    </xf>
    <xf numFmtId="4" fontId="24" fillId="0" borderId="0" xfId="0" applyNumberFormat="1" applyFont="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2" fillId="6" borderId="9" xfId="0" applyFont="1" applyFill="1" applyBorder="1" applyAlignment="1">
      <alignment horizontal="center" vertical="center"/>
    </xf>
    <xf numFmtId="0" fontId="2" fillId="6" borderId="10" xfId="0" applyFont="1" applyFill="1" applyBorder="1" applyAlignment="1">
      <alignment horizontal="left" vertical="center"/>
    </xf>
    <xf numFmtId="0" fontId="2" fillId="6" borderId="10" xfId="0" applyFont="1" applyFill="1" applyBorder="1" applyAlignment="1">
      <alignment horizontal="center" vertical="center"/>
    </xf>
    <xf numFmtId="0" fontId="2" fillId="6" borderId="10" xfId="0" applyFont="1" applyFill="1" applyBorder="1" applyAlignment="1">
      <alignment horizontal="right" vertical="center"/>
    </xf>
    <xf numFmtId="164" fontId="1" fillId="0" borderId="0" xfId="0" applyNumberFormat="1" applyFont="1" applyBorder="1" applyAlignment="1">
      <alignment horizontal="center" vertical="center"/>
    </xf>
    <xf numFmtId="0" fontId="1" fillId="0" borderId="0" xfId="0" applyFont="1" applyBorder="1" applyAlignment="1">
      <alignment vertical="center"/>
    </xf>
    <xf numFmtId="4" fontId="20" fillId="0" borderId="0" xfId="0" applyNumberFormat="1" applyFont="1" applyBorder="1" applyAlignment="1">
      <alignment vertical="center"/>
    </xf>
    <xf numFmtId="0" fontId="3" fillId="5" borderId="10" xfId="0" applyFont="1" applyFill="1" applyBorder="1" applyAlignment="1">
      <alignment horizontal="left" vertical="center"/>
    </xf>
    <xf numFmtId="0" fontId="0" fillId="5" borderId="10" xfId="0" applyFont="1" applyFill="1" applyBorder="1" applyAlignment="1">
      <alignment vertical="center"/>
    </xf>
    <xf numFmtId="4" fontId="3" fillId="5" borderId="10" xfId="0" applyNumberFormat="1" applyFont="1" applyFill="1" applyBorder="1" applyAlignment="1">
      <alignment vertical="center"/>
    </xf>
    <xf numFmtId="0" fontId="0" fillId="5" borderId="11" xfId="0" applyFont="1" applyFill="1" applyBorder="1" applyAlignment="1">
      <alignment vertical="center"/>
    </xf>
    <xf numFmtId="0" fontId="20" fillId="0" borderId="0" xfId="0" applyFont="1" applyAlignment="1">
      <alignment horizontal="left" vertical="top" wrapText="1"/>
    </xf>
    <xf numFmtId="0" fontId="20" fillId="0" borderId="0" xfId="0" applyFont="1" applyAlignment="1">
      <alignment horizontal="left" vertical="center"/>
    </xf>
    <xf numFmtId="0" fontId="2" fillId="0" borderId="0" xfId="0" applyFont="1" applyBorder="1" applyAlignment="1">
      <alignment horizontal="left" vertical="center"/>
    </xf>
    <xf numFmtId="0" fontId="0" fillId="0" borderId="0" xfId="0" applyBorder="1"/>
    <xf numFmtId="0" fontId="3" fillId="0" borderId="0" xfId="0" applyFont="1" applyBorder="1" applyAlignment="1">
      <alignment horizontal="left" vertical="top" wrapText="1"/>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lignment horizontal="left" vertical="center"/>
    </xf>
    <xf numFmtId="0" fontId="2" fillId="0" borderId="0" xfId="0" applyFont="1" applyBorder="1" applyAlignment="1">
      <alignment horizontal="left" vertical="center" wrapText="1"/>
    </xf>
    <xf numFmtId="4" fontId="21" fillId="0" borderId="8" xfId="0" applyNumberFormat="1" applyFont="1" applyBorder="1" applyAlignment="1">
      <alignment vertical="center"/>
    </xf>
    <xf numFmtId="0" fontId="0" fillId="0" borderId="8" xfId="0" applyFont="1" applyBorder="1" applyAlignment="1">
      <alignment vertical="center"/>
    </xf>
    <xf numFmtId="0" fontId="1" fillId="0" borderId="0" xfId="0" applyFont="1" applyBorder="1" applyAlignment="1">
      <alignment horizontal="right" vertical="center"/>
    </xf>
    <xf numFmtId="0" fontId="0" fillId="0" borderId="0" xfId="0" applyFont="1" applyBorder="1" applyAlignment="1">
      <alignment horizontal="left" vertical="center"/>
    </xf>
    <xf numFmtId="0" fontId="19" fillId="0" borderId="0" xfId="0" applyFont="1" applyAlignment="1">
      <alignment horizontal="left" vertical="center" wrapText="1"/>
    </xf>
    <xf numFmtId="0" fontId="19" fillId="0" borderId="0" xfId="0" applyFont="1" applyAlignment="1">
      <alignment horizontal="left" vertical="center"/>
    </xf>
    <xf numFmtId="0" fontId="0" fillId="0" borderId="0" xfId="0" applyFont="1" applyAlignment="1">
      <alignment vertical="center"/>
    </xf>
    <xf numFmtId="0" fontId="31" fillId="2" borderId="0" xfId="1" applyFont="1" applyFill="1" applyAlignment="1">
      <alignment vertical="center"/>
    </xf>
    <xf numFmtId="0" fontId="19" fillId="0" borderId="0" xfId="0" applyFont="1" applyBorder="1" applyAlignment="1">
      <alignment horizontal="left" vertical="center" wrapText="1"/>
    </xf>
    <xf numFmtId="0" fontId="19" fillId="0" borderId="0" xfId="0" applyFont="1" applyBorder="1" applyAlignment="1">
      <alignment horizontal="left" vertical="center"/>
    </xf>
    <xf numFmtId="0" fontId="3" fillId="0" borderId="0" xfId="0" applyFont="1" applyBorder="1" applyAlignment="1">
      <alignment horizontal="left" vertical="center" wrapText="1"/>
    </xf>
    <xf numFmtId="0" fontId="0" fillId="0" borderId="0" xfId="0" applyFont="1" applyBorder="1" applyAlignment="1">
      <alignment vertical="center"/>
    </xf>
    <xf numFmtId="0" fontId="39" fillId="0" borderId="1" xfId="0" applyFont="1" applyBorder="1" applyAlignment="1" applyProtection="1">
      <alignment horizontal="center" vertical="center" wrapText="1"/>
      <protection locked="0"/>
    </xf>
    <xf numFmtId="0" fontId="40" fillId="0" borderId="34" xfId="0" applyFont="1" applyBorder="1" applyAlignment="1" applyProtection="1">
      <alignment horizontal="left" wrapText="1"/>
      <protection locked="0"/>
    </xf>
    <xf numFmtId="0" fontId="41" fillId="0" borderId="1" xfId="0" applyFont="1" applyBorder="1" applyAlignment="1" applyProtection="1">
      <alignment horizontal="left" vertical="center" wrapText="1"/>
      <protection locked="0"/>
    </xf>
    <xf numFmtId="0" fontId="41" fillId="0" borderId="1" xfId="0" applyFont="1" applyBorder="1" applyAlignment="1" applyProtection="1">
      <alignment horizontal="left" vertical="center"/>
      <protection locked="0"/>
    </xf>
    <xf numFmtId="49" fontId="41" fillId="0" borderId="1" xfId="0" applyNumberFormat="1" applyFont="1" applyBorder="1" applyAlignment="1" applyProtection="1">
      <alignment horizontal="left" vertical="center" wrapText="1"/>
      <protection locked="0"/>
    </xf>
    <xf numFmtId="0" fontId="39" fillId="0" borderId="1" xfId="0" applyFont="1" applyBorder="1" applyAlignment="1" applyProtection="1">
      <alignment horizontal="center" vertical="center"/>
      <protection locked="0"/>
    </xf>
    <xf numFmtId="0" fontId="40" fillId="0" borderId="34" xfId="0" applyFont="1" applyBorder="1" applyAlignment="1" applyProtection="1">
      <alignment horizontal="left"/>
      <protection locked="0"/>
    </xf>
    <xf numFmtId="0" fontId="41" fillId="0" borderId="1" xfId="0" applyFont="1" applyBorder="1" applyAlignment="1" applyProtection="1">
      <alignment horizontal="left" vertical="top"/>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9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7"/>
  <sheetViews>
    <sheetView showGridLines="0" workbookViewId="0">
      <pane ySplit="1" topLeftCell="A18" activePane="bottomLeft" state="frozen"/>
      <selection pane="bottomLeft" activeCell="BE39" sqref="BE39"/>
    </sheetView>
  </sheetViews>
  <sheetFormatPr defaultRowHeight="13.5" x14ac:dyDescent="0.3"/>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x14ac:dyDescent="0.3">
      <c r="A1" s="16" t="s">
        <v>0</v>
      </c>
      <c r="B1" s="17"/>
      <c r="C1" s="17"/>
      <c r="D1" s="18" t="s">
        <v>1</v>
      </c>
      <c r="E1" s="17"/>
      <c r="F1" s="17"/>
      <c r="G1" s="17"/>
      <c r="H1" s="17"/>
      <c r="I1" s="17"/>
      <c r="J1" s="17"/>
      <c r="K1" s="19" t="s">
        <v>2</v>
      </c>
      <c r="L1" s="19"/>
      <c r="M1" s="19"/>
      <c r="N1" s="19"/>
      <c r="O1" s="19"/>
      <c r="P1" s="19"/>
      <c r="Q1" s="19"/>
      <c r="R1" s="19"/>
      <c r="S1" s="19"/>
      <c r="T1" s="17"/>
      <c r="U1" s="17"/>
      <c r="V1" s="17"/>
      <c r="W1" s="19" t="s">
        <v>3</v>
      </c>
      <c r="X1" s="19"/>
      <c r="Y1" s="19"/>
      <c r="Z1" s="19"/>
      <c r="AA1" s="19"/>
      <c r="AB1" s="19"/>
      <c r="AC1" s="19"/>
      <c r="AD1" s="19"/>
      <c r="AE1" s="19"/>
      <c r="AF1" s="19"/>
      <c r="AG1" s="19"/>
      <c r="AH1" s="19"/>
      <c r="AI1" s="20"/>
      <c r="AJ1" s="21"/>
      <c r="AK1" s="21"/>
      <c r="AL1" s="21"/>
      <c r="AM1" s="21"/>
      <c r="AN1" s="21"/>
      <c r="AO1" s="21"/>
      <c r="AP1" s="21"/>
      <c r="AQ1" s="21"/>
      <c r="AR1" s="21"/>
      <c r="AS1" s="21"/>
      <c r="AT1" s="21"/>
      <c r="AU1" s="21"/>
      <c r="AV1" s="21"/>
      <c r="AW1" s="21"/>
      <c r="AX1" s="21"/>
      <c r="AY1" s="21"/>
      <c r="AZ1" s="21"/>
      <c r="BA1" s="22" t="s">
        <v>4</v>
      </c>
      <c r="BB1" s="22" t="s">
        <v>5</v>
      </c>
      <c r="BC1" s="21"/>
      <c r="BD1" s="21"/>
      <c r="BE1" s="21"/>
      <c r="BF1" s="21"/>
      <c r="BG1" s="21"/>
      <c r="BH1" s="21"/>
      <c r="BI1" s="21"/>
      <c r="BJ1" s="21"/>
      <c r="BK1" s="21"/>
      <c r="BL1" s="21"/>
      <c r="BM1" s="21"/>
      <c r="BN1" s="21"/>
      <c r="BO1" s="21"/>
      <c r="BP1" s="21"/>
      <c r="BQ1" s="21"/>
      <c r="BR1" s="21"/>
      <c r="BT1" s="23" t="s">
        <v>6</v>
      </c>
      <c r="BU1" s="23" t="s">
        <v>6</v>
      </c>
      <c r="BV1" s="23" t="s">
        <v>7</v>
      </c>
    </row>
    <row r="2" spans="1:74" ht="36.950000000000003" customHeight="1" x14ac:dyDescent="0.3">
      <c r="AR2" s="318" t="s">
        <v>8</v>
      </c>
      <c r="AS2" s="319"/>
      <c r="AT2" s="319"/>
      <c r="AU2" s="319"/>
      <c r="AV2" s="319"/>
      <c r="AW2" s="319"/>
      <c r="AX2" s="319"/>
      <c r="AY2" s="319"/>
      <c r="AZ2" s="319"/>
      <c r="BA2" s="319"/>
      <c r="BB2" s="319"/>
      <c r="BC2" s="319"/>
      <c r="BD2" s="319"/>
      <c r="BE2" s="319"/>
      <c r="BS2" s="24" t="s">
        <v>9</v>
      </c>
      <c r="BT2" s="24" t="s">
        <v>10</v>
      </c>
    </row>
    <row r="3" spans="1:74" ht="6.95" customHeight="1" x14ac:dyDescent="0.3">
      <c r="B3" s="25"/>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7"/>
      <c r="BS3" s="24" t="s">
        <v>9</v>
      </c>
      <c r="BT3" s="24" t="s">
        <v>11</v>
      </c>
    </row>
    <row r="4" spans="1:74" ht="36.950000000000003" customHeight="1" x14ac:dyDescent="0.3">
      <c r="B4" s="28"/>
      <c r="C4" s="29"/>
      <c r="D4" s="30" t="s">
        <v>12</v>
      </c>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31"/>
      <c r="AS4" s="32" t="s">
        <v>13</v>
      </c>
      <c r="BE4" s="33" t="s">
        <v>14</v>
      </c>
      <c r="BS4" s="24" t="s">
        <v>15</v>
      </c>
    </row>
    <row r="5" spans="1:74" ht="14.45" customHeight="1" x14ac:dyDescent="0.3">
      <c r="B5" s="28"/>
      <c r="C5" s="29"/>
      <c r="D5" s="34" t="s">
        <v>16</v>
      </c>
      <c r="E5" s="29"/>
      <c r="F5" s="29"/>
      <c r="G5" s="29"/>
      <c r="H5" s="29"/>
      <c r="I5" s="29"/>
      <c r="J5" s="29"/>
      <c r="K5" s="346" t="s">
        <v>17</v>
      </c>
      <c r="L5" s="347"/>
      <c r="M5" s="347"/>
      <c r="N5" s="347"/>
      <c r="O5" s="347"/>
      <c r="P5" s="347"/>
      <c r="Q5" s="347"/>
      <c r="R5" s="347"/>
      <c r="S5" s="347"/>
      <c r="T5" s="347"/>
      <c r="U5" s="347"/>
      <c r="V5" s="347"/>
      <c r="W5" s="347"/>
      <c r="X5" s="347"/>
      <c r="Y5" s="347"/>
      <c r="Z5" s="347"/>
      <c r="AA5" s="347"/>
      <c r="AB5" s="347"/>
      <c r="AC5" s="347"/>
      <c r="AD5" s="347"/>
      <c r="AE5" s="347"/>
      <c r="AF5" s="347"/>
      <c r="AG5" s="347"/>
      <c r="AH5" s="347"/>
      <c r="AI5" s="347"/>
      <c r="AJ5" s="347"/>
      <c r="AK5" s="347"/>
      <c r="AL5" s="347"/>
      <c r="AM5" s="347"/>
      <c r="AN5" s="347"/>
      <c r="AO5" s="347"/>
      <c r="AP5" s="29"/>
      <c r="AQ5" s="31"/>
      <c r="BE5" s="344" t="s">
        <v>18</v>
      </c>
      <c r="BS5" s="24" t="s">
        <v>9</v>
      </c>
    </row>
    <row r="6" spans="1:74" ht="36.950000000000003" customHeight="1" x14ac:dyDescent="0.3">
      <c r="B6" s="28"/>
      <c r="C6" s="29"/>
      <c r="D6" s="36" t="s">
        <v>19</v>
      </c>
      <c r="E6" s="29"/>
      <c r="F6" s="29"/>
      <c r="G6" s="29"/>
      <c r="H6" s="29"/>
      <c r="I6" s="29"/>
      <c r="J6" s="29"/>
      <c r="K6" s="348" t="s">
        <v>589</v>
      </c>
      <c r="L6" s="347"/>
      <c r="M6" s="347"/>
      <c r="N6" s="347"/>
      <c r="O6" s="347"/>
      <c r="P6" s="347"/>
      <c r="Q6" s="347"/>
      <c r="R6" s="347"/>
      <c r="S6" s="347"/>
      <c r="T6" s="347"/>
      <c r="U6" s="347"/>
      <c r="V6" s="347"/>
      <c r="W6" s="347"/>
      <c r="X6" s="347"/>
      <c r="Y6" s="347"/>
      <c r="Z6" s="347"/>
      <c r="AA6" s="347"/>
      <c r="AB6" s="347"/>
      <c r="AC6" s="347"/>
      <c r="AD6" s="347"/>
      <c r="AE6" s="347"/>
      <c r="AF6" s="347"/>
      <c r="AG6" s="347"/>
      <c r="AH6" s="347"/>
      <c r="AI6" s="347"/>
      <c r="AJ6" s="347"/>
      <c r="AK6" s="347"/>
      <c r="AL6" s="347"/>
      <c r="AM6" s="347"/>
      <c r="AN6" s="347"/>
      <c r="AO6" s="347"/>
      <c r="AP6" s="29"/>
      <c r="AQ6" s="31"/>
      <c r="BE6" s="345"/>
      <c r="BS6" s="24" t="s">
        <v>9</v>
      </c>
    </row>
    <row r="7" spans="1:74" ht="14.45" customHeight="1" x14ac:dyDescent="0.3">
      <c r="B7" s="28"/>
      <c r="C7" s="29"/>
      <c r="D7" s="37" t="s">
        <v>20</v>
      </c>
      <c r="E7" s="29"/>
      <c r="F7" s="29"/>
      <c r="G7" s="29"/>
      <c r="H7" s="29"/>
      <c r="I7" s="29"/>
      <c r="J7" s="29"/>
      <c r="K7" s="35" t="s">
        <v>5</v>
      </c>
      <c r="L7" s="29"/>
      <c r="M7" s="29"/>
      <c r="N7" s="29"/>
      <c r="O7" s="29"/>
      <c r="P7" s="29"/>
      <c r="Q7" s="29"/>
      <c r="R7" s="29"/>
      <c r="S7" s="29"/>
      <c r="T7" s="29"/>
      <c r="U7" s="29"/>
      <c r="V7" s="29"/>
      <c r="W7" s="29"/>
      <c r="X7" s="29"/>
      <c r="Y7" s="29"/>
      <c r="Z7" s="29"/>
      <c r="AA7" s="29"/>
      <c r="AB7" s="29"/>
      <c r="AC7" s="29"/>
      <c r="AD7" s="29"/>
      <c r="AE7" s="29"/>
      <c r="AF7" s="29"/>
      <c r="AG7" s="29"/>
      <c r="AH7" s="29"/>
      <c r="AI7" s="29"/>
      <c r="AJ7" s="29"/>
      <c r="AK7" s="37" t="s">
        <v>21</v>
      </c>
      <c r="AL7" s="29"/>
      <c r="AM7" s="29"/>
      <c r="AN7" s="35" t="s">
        <v>5</v>
      </c>
      <c r="AO7" s="29"/>
      <c r="AP7" s="29"/>
      <c r="AQ7" s="31"/>
      <c r="BE7" s="345"/>
      <c r="BS7" s="24" t="s">
        <v>9</v>
      </c>
    </row>
    <row r="8" spans="1:74" ht="14.45" customHeight="1" x14ac:dyDescent="0.3">
      <c r="B8" s="28"/>
      <c r="C8" s="29"/>
      <c r="D8" s="37" t="s">
        <v>22</v>
      </c>
      <c r="E8" s="29"/>
      <c r="F8" s="29"/>
      <c r="G8" s="29"/>
      <c r="H8" s="29"/>
      <c r="I8" s="29"/>
      <c r="J8" s="29"/>
      <c r="K8" s="35" t="s">
        <v>23</v>
      </c>
      <c r="L8" s="29"/>
      <c r="M8" s="29"/>
      <c r="N8" s="29"/>
      <c r="O8" s="29"/>
      <c r="P8" s="29"/>
      <c r="Q8" s="29"/>
      <c r="R8" s="29"/>
      <c r="S8" s="29"/>
      <c r="T8" s="29"/>
      <c r="U8" s="29"/>
      <c r="V8" s="29"/>
      <c r="W8" s="29"/>
      <c r="X8" s="29"/>
      <c r="Y8" s="29"/>
      <c r="Z8" s="29"/>
      <c r="AA8" s="29"/>
      <c r="AB8" s="29"/>
      <c r="AC8" s="29"/>
      <c r="AD8" s="29"/>
      <c r="AE8" s="29"/>
      <c r="AF8" s="29"/>
      <c r="AG8" s="29"/>
      <c r="AH8" s="29"/>
      <c r="AI8" s="29"/>
      <c r="AJ8" s="29"/>
      <c r="AK8" s="37" t="s">
        <v>24</v>
      </c>
      <c r="AL8" s="29"/>
      <c r="AM8" s="29"/>
      <c r="AN8" s="38" t="s">
        <v>25</v>
      </c>
      <c r="AO8" s="29"/>
      <c r="AP8" s="29"/>
      <c r="AQ8" s="31"/>
      <c r="BE8" s="345"/>
      <c r="BS8" s="24" t="s">
        <v>9</v>
      </c>
    </row>
    <row r="9" spans="1:74" ht="14.45" customHeight="1" x14ac:dyDescent="0.3">
      <c r="B9" s="28"/>
      <c r="C9" s="29"/>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31"/>
      <c r="BE9" s="345"/>
      <c r="BS9" s="24" t="s">
        <v>9</v>
      </c>
    </row>
    <row r="10" spans="1:74" ht="14.45" customHeight="1" x14ac:dyDescent="0.3">
      <c r="B10" s="28"/>
      <c r="C10" s="29"/>
      <c r="D10" s="37" t="s">
        <v>26</v>
      </c>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37" t="s">
        <v>27</v>
      </c>
      <c r="AL10" s="29"/>
      <c r="AM10" s="29"/>
      <c r="AN10" s="35" t="s">
        <v>5</v>
      </c>
      <c r="AO10" s="29"/>
      <c r="AP10" s="29"/>
      <c r="AQ10" s="31"/>
      <c r="BE10" s="345"/>
      <c r="BS10" s="24" t="s">
        <v>9</v>
      </c>
    </row>
    <row r="11" spans="1:74" ht="18.399999999999999" customHeight="1" x14ac:dyDescent="0.3">
      <c r="B11" s="28"/>
      <c r="C11" s="29"/>
      <c r="D11" s="29"/>
      <c r="E11" s="35" t="s">
        <v>28</v>
      </c>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29"/>
      <c r="AK11" s="37" t="s">
        <v>29</v>
      </c>
      <c r="AL11" s="29"/>
      <c r="AM11" s="29"/>
      <c r="AN11" s="35" t="s">
        <v>5</v>
      </c>
      <c r="AO11" s="29"/>
      <c r="AP11" s="29"/>
      <c r="AQ11" s="31"/>
      <c r="BE11" s="345"/>
      <c r="BS11" s="24" t="s">
        <v>9</v>
      </c>
    </row>
    <row r="12" spans="1:74" ht="6.95" customHeight="1" x14ac:dyDescent="0.3">
      <c r="B12" s="28"/>
      <c r="C12" s="29"/>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c r="AQ12" s="31"/>
      <c r="BE12" s="345"/>
      <c r="BS12" s="24" t="s">
        <v>9</v>
      </c>
    </row>
    <row r="13" spans="1:74" ht="14.45" customHeight="1" x14ac:dyDescent="0.3">
      <c r="B13" s="28"/>
      <c r="C13" s="29"/>
      <c r="D13" s="37" t="s">
        <v>30</v>
      </c>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29"/>
      <c r="AJ13" s="29"/>
      <c r="AK13" s="37" t="s">
        <v>27</v>
      </c>
      <c r="AL13" s="29"/>
      <c r="AM13" s="29"/>
      <c r="AN13" s="39" t="s">
        <v>31</v>
      </c>
      <c r="AO13" s="29"/>
      <c r="AP13" s="29"/>
      <c r="AQ13" s="31"/>
      <c r="BE13" s="345"/>
      <c r="BS13" s="24" t="s">
        <v>9</v>
      </c>
    </row>
    <row r="14" spans="1:74" ht="15" x14ac:dyDescent="0.3">
      <c r="B14" s="28"/>
      <c r="C14" s="29"/>
      <c r="D14" s="29"/>
      <c r="E14" s="349" t="s">
        <v>31</v>
      </c>
      <c r="F14" s="350"/>
      <c r="G14" s="350"/>
      <c r="H14" s="350"/>
      <c r="I14" s="350"/>
      <c r="J14" s="350"/>
      <c r="K14" s="350"/>
      <c r="L14" s="350"/>
      <c r="M14" s="350"/>
      <c r="N14" s="350"/>
      <c r="O14" s="350"/>
      <c r="P14" s="350"/>
      <c r="Q14" s="350"/>
      <c r="R14" s="350"/>
      <c r="S14" s="350"/>
      <c r="T14" s="350"/>
      <c r="U14" s="350"/>
      <c r="V14" s="350"/>
      <c r="W14" s="350"/>
      <c r="X14" s="350"/>
      <c r="Y14" s="350"/>
      <c r="Z14" s="350"/>
      <c r="AA14" s="350"/>
      <c r="AB14" s="350"/>
      <c r="AC14" s="350"/>
      <c r="AD14" s="350"/>
      <c r="AE14" s="350"/>
      <c r="AF14" s="350"/>
      <c r="AG14" s="350"/>
      <c r="AH14" s="350"/>
      <c r="AI14" s="350"/>
      <c r="AJ14" s="350"/>
      <c r="AK14" s="37" t="s">
        <v>29</v>
      </c>
      <c r="AL14" s="29"/>
      <c r="AM14" s="29"/>
      <c r="AN14" s="39" t="s">
        <v>31</v>
      </c>
      <c r="AO14" s="29"/>
      <c r="AP14" s="29"/>
      <c r="AQ14" s="31"/>
      <c r="BE14" s="345"/>
      <c r="BS14" s="24" t="s">
        <v>9</v>
      </c>
    </row>
    <row r="15" spans="1:74" ht="6.95" customHeight="1" x14ac:dyDescent="0.3">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31"/>
      <c r="BE15" s="345"/>
      <c r="BS15" s="24" t="s">
        <v>6</v>
      </c>
    </row>
    <row r="16" spans="1:74" ht="14.45" customHeight="1" x14ac:dyDescent="0.3">
      <c r="B16" s="28"/>
      <c r="C16" s="29"/>
      <c r="D16" s="37" t="s">
        <v>32</v>
      </c>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37" t="s">
        <v>27</v>
      </c>
      <c r="AL16" s="29"/>
      <c r="AM16" s="29"/>
      <c r="AN16" s="35" t="s">
        <v>5</v>
      </c>
      <c r="AO16" s="29"/>
      <c r="AP16" s="29"/>
      <c r="AQ16" s="31"/>
      <c r="BE16" s="345"/>
      <c r="BS16" s="24" t="s">
        <v>6</v>
      </c>
    </row>
    <row r="17" spans="2:71" ht="18.399999999999999" customHeight="1" x14ac:dyDescent="0.3">
      <c r="B17" s="28"/>
      <c r="C17" s="29"/>
      <c r="D17" s="29"/>
      <c r="E17" s="35" t="s">
        <v>28</v>
      </c>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37" t="s">
        <v>29</v>
      </c>
      <c r="AL17" s="29"/>
      <c r="AM17" s="29"/>
      <c r="AN17" s="35" t="s">
        <v>5</v>
      </c>
      <c r="AO17" s="29"/>
      <c r="AP17" s="29"/>
      <c r="AQ17" s="31"/>
      <c r="BE17" s="345"/>
      <c r="BS17" s="24" t="s">
        <v>33</v>
      </c>
    </row>
    <row r="18" spans="2:71" ht="6.95" customHeight="1" x14ac:dyDescent="0.3">
      <c r="B18" s="28"/>
      <c r="C18" s="29"/>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29"/>
      <c r="AL18" s="29"/>
      <c r="AM18" s="29"/>
      <c r="AN18" s="29"/>
      <c r="AO18" s="29"/>
      <c r="AP18" s="29"/>
      <c r="AQ18" s="31"/>
      <c r="BE18" s="345"/>
      <c r="BS18" s="24" t="s">
        <v>9</v>
      </c>
    </row>
    <row r="19" spans="2:71" ht="14.45" customHeight="1" x14ac:dyDescent="0.3">
      <c r="B19" s="28"/>
      <c r="C19" s="29"/>
      <c r="D19" s="37" t="s">
        <v>34</v>
      </c>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31"/>
      <c r="BE19" s="345"/>
      <c r="BS19" s="24" t="s">
        <v>9</v>
      </c>
    </row>
    <row r="20" spans="2:71" ht="57" customHeight="1" x14ac:dyDescent="0.3">
      <c r="B20" s="28"/>
      <c r="C20" s="29"/>
      <c r="D20" s="29"/>
      <c r="E20" s="351" t="s">
        <v>35</v>
      </c>
      <c r="F20" s="351"/>
      <c r="G20" s="351"/>
      <c r="H20" s="351"/>
      <c r="I20" s="351"/>
      <c r="J20" s="351"/>
      <c r="K20" s="351"/>
      <c r="L20" s="351"/>
      <c r="M20" s="351"/>
      <c r="N20" s="351"/>
      <c r="O20" s="351"/>
      <c r="P20" s="351"/>
      <c r="Q20" s="351"/>
      <c r="R20" s="351"/>
      <c r="S20" s="351"/>
      <c r="T20" s="351"/>
      <c r="U20" s="351"/>
      <c r="V20" s="351"/>
      <c r="W20" s="351"/>
      <c r="X20" s="351"/>
      <c r="Y20" s="351"/>
      <c r="Z20" s="351"/>
      <c r="AA20" s="351"/>
      <c r="AB20" s="351"/>
      <c r="AC20" s="351"/>
      <c r="AD20" s="351"/>
      <c r="AE20" s="351"/>
      <c r="AF20" s="351"/>
      <c r="AG20" s="351"/>
      <c r="AH20" s="351"/>
      <c r="AI20" s="351"/>
      <c r="AJ20" s="351"/>
      <c r="AK20" s="351"/>
      <c r="AL20" s="351"/>
      <c r="AM20" s="351"/>
      <c r="AN20" s="351"/>
      <c r="AO20" s="29"/>
      <c r="AP20" s="29"/>
      <c r="AQ20" s="31"/>
      <c r="BE20" s="345"/>
      <c r="BS20" s="24" t="s">
        <v>6</v>
      </c>
    </row>
    <row r="21" spans="2:71" ht="6.95" customHeight="1" x14ac:dyDescent="0.3">
      <c r="B21" s="28"/>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31"/>
      <c r="BE21" s="345"/>
    </row>
    <row r="22" spans="2:71" ht="6.95" customHeight="1" x14ac:dyDescent="0.3">
      <c r="B22" s="28"/>
      <c r="C22" s="29"/>
      <c r="D22" s="40"/>
      <c r="E22" s="40"/>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c r="AM22" s="40"/>
      <c r="AN22" s="40"/>
      <c r="AO22" s="40"/>
      <c r="AP22" s="29"/>
      <c r="AQ22" s="31"/>
      <c r="BE22" s="345"/>
    </row>
    <row r="23" spans="2:71" s="1" customFormat="1" ht="25.9" customHeight="1" x14ac:dyDescent="0.3">
      <c r="B23" s="41"/>
      <c r="C23" s="42"/>
      <c r="D23" s="43" t="s">
        <v>36</v>
      </c>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352">
        <f>ROUND(AG51,2)</f>
        <v>0</v>
      </c>
      <c r="AL23" s="353"/>
      <c r="AM23" s="353"/>
      <c r="AN23" s="353"/>
      <c r="AO23" s="353"/>
      <c r="AP23" s="42"/>
      <c r="AQ23" s="45"/>
      <c r="BE23" s="345"/>
    </row>
    <row r="24" spans="2:71" s="1" customFormat="1" ht="6.95" customHeight="1" x14ac:dyDescent="0.3">
      <c r="B24" s="41"/>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42"/>
      <c r="AH24" s="42"/>
      <c r="AI24" s="42"/>
      <c r="AJ24" s="42"/>
      <c r="AK24" s="42"/>
      <c r="AL24" s="42"/>
      <c r="AM24" s="42"/>
      <c r="AN24" s="42"/>
      <c r="AO24" s="42"/>
      <c r="AP24" s="42"/>
      <c r="AQ24" s="45"/>
      <c r="BE24" s="345"/>
    </row>
    <row r="25" spans="2:71" s="1" customFormat="1" x14ac:dyDescent="0.3">
      <c r="B25" s="41"/>
      <c r="C25" s="42"/>
      <c r="D25" s="42"/>
      <c r="E25" s="42"/>
      <c r="F25" s="42"/>
      <c r="G25" s="42"/>
      <c r="H25" s="42"/>
      <c r="I25" s="42"/>
      <c r="J25" s="42"/>
      <c r="K25" s="42"/>
      <c r="L25" s="354" t="s">
        <v>37</v>
      </c>
      <c r="M25" s="354"/>
      <c r="N25" s="354"/>
      <c r="O25" s="354"/>
      <c r="P25" s="42"/>
      <c r="Q25" s="42"/>
      <c r="R25" s="42"/>
      <c r="S25" s="42"/>
      <c r="T25" s="42"/>
      <c r="U25" s="42"/>
      <c r="V25" s="42"/>
      <c r="W25" s="354" t="s">
        <v>38</v>
      </c>
      <c r="X25" s="354"/>
      <c r="Y25" s="354"/>
      <c r="Z25" s="354"/>
      <c r="AA25" s="354"/>
      <c r="AB25" s="354"/>
      <c r="AC25" s="354"/>
      <c r="AD25" s="354"/>
      <c r="AE25" s="354"/>
      <c r="AF25" s="42"/>
      <c r="AG25" s="42"/>
      <c r="AH25" s="42"/>
      <c r="AI25" s="42"/>
      <c r="AJ25" s="42"/>
      <c r="AK25" s="354" t="s">
        <v>39</v>
      </c>
      <c r="AL25" s="354"/>
      <c r="AM25" s="354"/>
      <c r="AN25" s="354"/>
      <c r="AO25" s="354"/>
      <c r="AP25" s="42"/>
      <c r="AQ25" s="45"/>
      <c r="BE25" s="345"/>
    </row>
    <row r="26" spans="2:71" s="2" customFormat="1" ht="14.45" customHeight="1" x14ac:dyDescent="0.3">
      <c r="B26" s="47"/>
      <c r="C26" s="48"/>
      <c r="D26" s="49" t="s">
        <v>40</v>
      </c>
      <c r="E26" s="48"/>
      <c r="F26" s="49" t="s">
        <v>41</v>
      </c>
      <c r="G26" s="48"/>
      <c r="H26" s="48"/>
      <c r="I26" s="48"/>
      <c r="J26" s="48"/>
      <c r="K26" s="48"/>
      <c r="L26" s="337">
        <v>0.21</v>
      </c>
      <c r="M26" s="338"/>
      <c r="N26" s="338"/>
      <c r="O26" s="338"/>
      <c r="P26" s="48"/>
      <c r="Q26" s="48"/>
      <c r="R26" s="48"/>
      <c r="S26" s="48"/>
      <c r="T26" s="48"/>
      <c r="U26" s="48"/>
      <c r="V26" s="48"/>
      <c r="W26" s="339">
        <f>ROUND(AZ51,2)</f>
        <v>0</v>
      </c>
      <c r="X26" s="338"/>
      <c r="Y26" s="338"/>
      <c r="Z26" s="338"/>
      <c r="AA26" s="338"/>
      <c r="AB26" s="338"/>
      <c r="AC26" s="338"/>
      <c r="AD26" s="338"/>
      <c r="AE26" s="338"/>
      <c r="AF26" s="48"/>
      <c r="AG26" s="48"/>
      <c r="AH26" s="48"/>
      <c r="AI26" s="48"/>
      <c r="AJ26" s="48"/>
      <c r="AK26" s="339">
        <f>ROUND(AV51,2)</f>
        <v>0</v>
      </c>
      <c r="AL26" s="338"/>
      <c r="AM26" s="338"/>
      <c r="AN26" s="338"/>
      <c r="AO26" s="338"/>
      <c r="AP26" s="48"/>
      <c r="AQ26" s="50"/>
      <c r="BE26" s="345"/>
    </row>
    <row r="27" spans="2:71" s="2" customFormat="1" ht="14.45" customHeight="1" x14ac:dyDescent="0.3">
      <c r="B27" s="47"/>
      <c r="C27" s="48"/>
      <c r="D27" s="48"/>
      <c r="E27" s="48"/>
      <c r="F27" s="49" t="s">
        <v>42</v>
      </c>
      <c r="G27" s="48"/>
      <c r="H27" s="48"/>
      <c r="I27" s="48"/>
      <c r="J27" s="48"/>
      <c r="K27" s="48"/>
      <c r="L27" s="337">
        <v>0.15</v>
      </c>
      <c r="M27" s="338"/>
      <c r="N27" s="338"/>
      <c r="O27" s="338"/>
      <c r="P27" s="48"/>
      <c r="Q27" s="48"/>
      <c r="R27" s="48"/>
      <c r="S27" s="48"/>
      <c r="T27" s="48"/>
      <c r="U27" s="48"/>
      <c r="V27" s="48"/>
      <c r="W27" s="339">
        <f>ROUND(BA51,2)</f>
        <v>0</v>
      </c>
      <c r="X27" s="338"/>
      <c r="Y27" s="338"/>
      <c r="Z27" s="338"/>
      <c r="AA27" s="338"/>
      <c r="AB27" s="338"/>
      <c r="AC27" s="338"/>
      <c r="AD27" s="338"/>
      <c r="AE27" s="338"/>
      <c r="AF27" s="48"/>
      <c r="AG27" s="48"/>
      <c r="AH27" s="48"/>
      <c r="AI27" s="48"/>
      <c r="AJ27" s="48"/>
      <c r="AK27" s="339">
        <f>ROUND(AW51,2)</f>
        <v>0</v>
      </c>
      <c r="AL27" s="338"/>
      <c r="AM27" s="338"/>
      <c r="AN27" s="338"/>
      <c r="AO27" s="338"/>
      <c r="AP27" s="48"/>
      <c r="AQ27" s="50"/>
      <c r="BE27" s="345"/>
    </row>
    <row r="28" spans="2:71" s="2" customFormat="1" ht="14.45" hidden="1" customHeight="1" x14ac:dyDescent="0.3">
      <c r="B28" s="47"/>
      <c r="C28" s="48"/>
      <c r="D28" s="48"/>
      <c r="E28" s="48"/>
      <c r="F28" s="49" t="s">
        <v>43</v>
      </c>
      <c r="G28" s="48"/>
      <c r="H28" s="48"/>
      <c r="I28" s="48"/>
      <c r="J28" s="48"/>
      <c r="K28" s="48"/>
      <c r="L28" s="337">
        <v>0.21</v>
      </c>
      <c r="M28" s="338"/>
      <c r="N28" s="338"/>
      <c r="O28" s="338"/>
      <c r="P28" s="48"/>
      <c r="Q28" s="48"/>
      <c r="R28" s="48"/>
      <c r="S28" s="48"/>
      <c r="T28" s="48"/>
      <c r="U28" s="48"/>
      <c r="V28" s="48"/>
      <c r="W28" s="339">
        <f>ROUND(BB51,2)</f>
        <v>0</v>
      </c>
      <c r="X28" s="338"/>
      <c r="Y28" s="338"/>
      <c r="Z28" s="338"/>
      <c r="AA28" s="338"/>
      <c r="AB28" s="338"/>
      <c r="AC28" s="338"/>
      <c r="AD28" s="338"/>
      <c r="AE28" s="338"/>
      <c r="AF28" s="48"/>
      <c r="AG28" s="48"/>
      <c r="AH28" s="48"/>
      <c r="AI28" s="48"/>
      <c r="AJ28" s="48"/>
      <c r="AK28" s="339">
        <v>0</v>
      </c>
      <c r="AL28" s="338"/>
      <c r="AM28" s="338"/>
      <c r="AN28" s="338"/>
      <c r="AO28" s="338"/>
      <c r="AP28" s="48"/>
      <c r="AQ28" s="50"/>
      <c r="BE28" s="345"/>
    </row>
    <row r="29" spans="2:71" s="2" customFormat="1" ht="14.45" hidden="1" customHeight="1" x14ac:dyDescent="0.3">
      <c r="B29" s="47"/>
      <c r="C29" s="48"/>
      <c r="D29" s="48"/>
      <c r="E29" s="48"/>
      <c r="F29" s="49" t="s">
        <v>44</v>
      </c>
      <c r="G29" s="48"/>
      <c r="H29" s="48"/>
      <c r="I29" s="48"/>
      <c r="J29" s="48"/>
      <c r="K29" s="48"/>
      <c r="L29" s="337">
        <v>0.15</v>
      </c>
      <c r="M29" s="338"/>
      <c r="N29" s="338"/>
      <c r="O29" s="338"/>
      <c r="P29" s="48"/>
      <c r="Q29" s="48"/>
      <c r="R29" s="48"/>
      <c r="S29" s="48"/>
      <c r="T29" s="48"/>
      <c r="U29" s="48"/>
      <c r="V29" s="48"/>
      <c r="W29" s="339">
        <f>ROUND(BC51,2)</f>
        <v>0</v>
      </c>
      <c r="X29" s="338"/>
      <c r="Y29" s="338"/>
      <c r="Z29" s="338"/>
      <c r="AA29" s="338"/>
      <c r="AB29" s="338"/>
      <c r="AC29" s="338"/>
      <c r="AD29" s="338"/>
      <c r="AE29" s="338"/>
      <c r="AF29" s="48"/>
      <c r="AG29" s="48"/>
      <c r="AH29" s="48"/>
      <c r="AI29" s="48"/>
      <c r="AJ29" s="48"/>
      <c r="AK29" s="339">
        <v>0</v>
      </c>
      <c r="AL29" s="338"/>
      <c r="AM29" s="338"/>
      <c r="AN29" s="338"/>
      <c r="AO29" s="338"/>
      <c r="AP29" s="48"/>
      <c r="AQ29" s="50"/>
      <c r="BE29" s="345"/>
    </row>
    <row r="30" spans="2:71" s="2" customFormat="1" ht="14.45" hidden="1" customHeight="1" x14ac:dyDescent="0.3">
      <c r="B30" s="47"/>
      <c r="C30" s="48"/>
      <c r="D30" s="48"/>
      <c r="E30" s="48"/>
      <c r="F30" s="49" t="s">
        <v>45</v>
      </c>
      <c r="G30" s="48"/>
      <c r="H30" s="48"/>
      <c r="I30" s="48"/>
      <c r="J30" s="48"/>
      <c r="K30" s="48"/>
      <c r="L30" s="337">
        <v>0</v>
      </c>
      <c r="M30" s="338"/>
      <c r="N30" s="338"/>
      <c r="O30" s="338"/>
      <c r="P30" s="48"/>
      <c r="Q30" s="48"/>
      <c r="R30" s="48"/>
      <c r="S30" s="48"/>
      <c r="T30" s="48"/>
      <c r="U30" s="48"/>
      <c r="V30" s="48"/>
      <c r="W30" s="339">
        <f>ROUND(BD51,2)</f>
        <v>0</v>
      </c>
      <c r="X30" s="338"/>
      <c r="Y30" s="338"/>
      <c r="Z30" s="338"/>
      <c r="AA30" s="338"/>
      <c r="AB30" s="338"/>
      <c r="AC30" s="338"/>
      <c r="AD30" s="338"/>
      <c r="AE30" s="338"/>
      <c r="AF30" s="48"/>
      <c r="AG30" s="48"/>
      <c r="AH30" s="48"/>
      <c r="AI30" s="48"/>
      <c r="AJ30" s="48"/>
      <c r="AK30" s="339">
        <v>0</v>
      </c>
      <c r="AL30" s="338"/>
      <c r="AM30" s="338"/>
      <c r="AN30" s="338"/>
      <c r="AO30" s="338"/>
      <c r="AP30" s="48"/>
      <c r="AQ30" s="50"/>
      <c r="BE30" s="345"/>
    </row>
    <row r="31" spans="2:71" s="1" customFormat="1" ht="6.95" customHeight="1" x14ac:dyDescent="0.3">
      <c r="B31" s="41"/>
      <c r="C31" s="42"/>
      <c r="D31" s="42"/>
      <c r="E31" s="42"/>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c r="AO31" s="42"/>
      <c r="AP31" s="42"/>
      <c r="AQ31" s="45"/>
      <c r="BE31" s="345"/>
    </row>
    <row r="32" spans="2:71" s="1" customFormat="1" ht="25.9" customHeight="1" x14ac:dyDescent="0.3">
      <c r="B32" s="41"/>
      <c r="C32" s="51"/>
      <c r="D32" s="52" t="s">
        <v>46</v>
      </c>
      <c r="E32" s="53"/>
      <c r="F32" s="53"/>
      <c r="G32" s="53"/>
      <c r="H32" s="53"/>
      <c r="I32" s="53"/>
      <c r="J32" s="53"/>
      <c r="K32" s="53"/>
      <c r="L32" s="53"/>
      <c r="M32" s="53"/>
      <c r="N32" s="53"/>
      <c r="O32" s="53"/>
      <c r="P32" s="53"/>
      <c r="Q32" s="53"/>
      <c r="R32" s="53"/>
      <c r="S32" s="53"/>
      <c r="T32" s="54" t="s">
        <v>47</v>
      </c>
      <c r="U32" s="53"/>
      <c r="V32" s="53"/>
      <c r="W32" s="53"/>
      <c r="X32" s="340" t="s">
        <v>48</v>
      </c>
      <c r="Y32" s="341"/>
      <c r="Z32" s="341"/>
      <c r="AA32" s="341"/>
      <c r="AB32" s="341"/>
      <c r="AC32" s="53"/>
      <c r="AD32" s="53"/>
      <c r="AE32" s="53"/>
      <c r="AF32" s="53"/>
      <c r="AG32" s="53"/>
      <c r="AH32" s="53"/>
      <c r="AI32" s="53"/>
      <c r="AJ32" s="53"/>
      <c r="AK32" s="342">
        <f>SUM(AK23:AK30)</f>
        <v>0</v>
      </c>
      <c r="AL32" s="341"/>
      <c r="AM32" s="341"/>
      <c r="AN32" s="341"/>
      <c r="AO32" s="343"/>
      <c r="AP32" s="51"/>
      <c r="AQ32" s="55"/>
      <c r="BE32" s="345"/>
    </row>
    <row r="33" spans="2:56" s="1" customFormat="1" ht="6.95" customHeight="1" x14ac:dyDescent="0.3">
      <c r="B33" s="41"/>
      <c r="C33" s="42"/>
      <c r="D33" s="42"/>
      <c r="E33" s="42"/>
      <c r="F33" s="42"/>
      <c r="G33" s="42"/>
      <c r="H33" s="42"/>
      <c r="I33" s="42"/>
      <c r="J33" s="42"/>
      <c r="K33" s="42"/>
      <c r="L33" s="42"/>
      <c r="M33" s="42"/>
      <c r="N33" s="42"/>
      <c r="O33" s="42"/>
      <c r="P33" s="42"/>
      <c r="Q33" s="42"/>
      <c r="R33" s="42"/>
      <c r="S33" s="42"/>
      <c r="T33" s="42"/>
      <c r="U33" s="42"/>
      <c r="V33" s="42"/>
      <c r="W33" s="42"/>
      <c r="X33" s="42"/>
      <c r="Y33" s="42"/>
      <c r="Z33" s="42"/>
      <c r="AA33" s="42"/>
      <c r="AB33" s="42"/>
      <c r="AC33" s="42"/>
      <c r="AD33" s="42"/>
      <c r="AE33" s="42"/>
      <c r="AF33" s="42"/>
      <c r="AG33" s="42"/>
      <c r="AH33" s="42"/>
      <c r="AI33" s="42"/>
      <c r="AJ33" s="42"/>
      <c r="AK33" s="42"/>
      <c r="AL33" s="42"/>
      <c r="AM33" s="42"/>
      <c r="AN33" s="42"/>
      <c r="AO33" s="42"/>
      <c r="AP33" s="42"/>
      <c r="AQ33" s="45"/>
    </row>
    <row r="34" spans="2:56" s="1" customFormat="1" ht="6.95" customHeight="1" x14ac:dyDescent="0.3">
      <c r="B34" s="56"/>
      <c r="C34" s="57"/>
      <c r="D34" s="57"/>
      <c r="E34" s="57"/>
      <c r="F34" s="57"/>
      <c r="G34" s="57"/>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7"/>
      <c r="AL34" s="57"/>
      <c r="AM34" s="57"/>
      <c r="AN34" s="57"/>
      <c r="AO34" s="57"/>
      <c r="AP34" s="57"/>
      <c r="AQ34" s="58"/>
    </row>
    <row r="38" spans="2:56" s="1" customFormat="1" ht="6.95" customHeight="1" x14ac:dyDescent="0.3">
      <c r="B38" s="59"/>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c r="AC38" s="60"/>
      <c r="AD38" s="60"/>
      <c r="AE38" s="60"/>
      <c r="AF38" s="60"/>
      <c r="AG38" s="60"/>
      <c r="AH38" s="60"/>
      <c r="AI38" s="60"/>
      <c r="AJ38" s="60"/>
      <c r="AK38" s="60"/>
      <c r="AL38" s="60"/>
      <c r="AM38" s="60"/>
      <c r="AN38" s="60"/>
      <c r="AO38" s="60"/>
      <c r="AP38" s="60"/>
      <c r="AQ38" s="60"/>
      <c r="AR38" s="41"/>
    </row>
    <row r="39" spans="2:56" s="1" customFormat="1" ht="36.950000000000003" customHeight="1" x14ac:dyDescent="0.3">
      <c r="B39" s="41"/>
      <c r="C39" s="61" t="s">
        <v>49</v>
      </c>
      <c r="AR39" s="41"/>
    </row>
    <row r="40" spans="2:56" s="1" customFormat="1" ht="6.95" customHeight="1" x14ac:dyDescent="0.3">
      <c r="B40" s="41"/>
      <c r="AR40" s="41"/>
    </row>
    <row r="41" spans="2:56" s="3" customFormat="1" ht="14.45" customHeight="1" x14ac:dyDescent="0.3">
      <c r="B41" s="62"/>
      <c r="C41" s="63" t="s">
        <v>16</v>
      </c>
      <c r="L41" s="3" t="str">
        <f>K5</f>
        <v>1804</v>
      </c>
      <c r="AR41" s="62"/>
    </row>
    <row r="42" spans="2:56" s="4" customFormat="1" ht="36.950000000000003" customHeight="1" x14ac:dyDescent="0.3">
      <c r="B42" s="64"/>
      <c r="C42" s="65" t="s">
        <v>19</v>
      </c>
      <c r="L42" s="325" t="str">
        <f>K6</f>
        <v>Déčko - rekonstrukce střechy</v>
      </c>
      <c r="M42" s="326"/>
      <c r="N42" s="326"/>
      <c r="O42" s="326"/>
      <c r="P42" s="326"/>
      <c r="Q42" s="326"/>
      <c r="R42" s="326"/>
      <c r="S42" s="326"/>
      <c r="T42" s="326"/>
      <c r="U42" s="326"/>
      <c r="V42" s="326"/>
      <c r="W42" s="326"/>
      <c r="X42" s="326"/>
      <c r="Y42" s="326"/>
      <c r="Z42" s="326"/>
      <c r="AA42" s="326"/>
      <c r="AB42" s="326"/>
      <c r="AC42" s="326"/>
      <c r="AD42" s="326"/>
      <c r="AE42" s="326"/>
      <c r="AF42" s="326"/>
      <c r="AG42" s="326"/>
      <c r="AH42" s="326"/>
      <c r="AI42" s="326"/>
      <c r="AJ42" s="326"/>
      <c r="AK42" s="326"/>
      <c r="AL42" s="326"/>
      <c r="AM42" s="326"/>
      <c r="AN42" s="326"/>
      <c r="AO42" s="326"/>
      <c r="AR42" s="64"/>
    </row>
    <row r="43" spans="2:56" s="1" customFormat="1" ht="6.95" customHeight="1" x14ac:dyDescent="0.3">
      <c r="B43" s="41"/>
      <c r="AR43" s="41"/>
    </row>
    <row r="44" spans="2:56" s="1" customFormat="1" ht="15" x14ac:dyDescent="0.3">
      <c r="B44" s="41"/>
      <c r="C44" s="63" t="s">
        <v>22</v>
      </c>
      <c r="L44" s="66" t="str">
        <f>IF(K8="","",K8)</f>
        <v>Rychnov nad Kněžnou</v>
      </c>
      <c r="AI44" s="63" t="s">
        <v>24</v>
      </c>
      <c r="AM44" s="327" t="str">
        <f>IF(AN8= "","",AN8)</f>
        <v>24. 3. 2018</v>
      </c>
      <c r="AN44" s="327"/>
      <c r="AR44" s="41"/>
    </row>
    <row r="45" spans="2:56" s="1" customFormat="1" ht="6.95" customHeight="1" x14ac:dyDescent="0.3">
      <c r="B45" s="41"/>
      <c r="AR45" s="41"/>
    </row>
    <row r="46" spans="2:56" s="1" customFormat="1" ht="15" x14ac:dyDescent="0.3">
      <c r="B46" s="41"/>
      <c r="C46" s="63" t="s">
        <v>26</v>
      </c>
      <c r="L46" s="3" t="str">
        <f>IF(E11= "","",E11)</f>
        <v xml:space="preserve"> </v>
      </c>
      <c r="AI46" s="63" t="s">
        <v>32</v>
      </c>
      <c r="AM46" s="328" t="str">
        <f>IF(E17="","",E17)</f>
        <v xml:space="preserve"> </v>
      </c>
      <c r="AN46" s="328"/>
      <c r="AO46" s="328"/>
      <c r="AP46" s="328"/>
      <c r="AR46" s="41"/>
      <c r="AS46" s="329" t="s">
        <v>50</v>
      </c>
      <c r="AT46" s="330"/>
      <c r="AU46" s="68"/>
      <c r="AV46" s="68"/>
      <c r="AW46" s="68"/>
      <c r="AX46" s="68"/>
      <c r="AY46" s="68"/>
      <c r="AZ46" s="68"/>
      <c r="BA46" s="68"/>
      <c r="BB46" s="68"/>
      <c r="BC46" s="68"/>
      <c r="BD46" s="69"/>
    </row>
    <row r="47" spans="2:56" s="1" customFormat="1" ht="15" x14ac:dyDescent="0.3">
      <c r="B47" s="41"/>
      <c r="C47" s="63" t="s">
        <v>30</v>
      </c>
      <c r="L47" s="3" t="str">
        <f>IF(E14= "Vyplň údaj","",E14)</f>
        <v/>
      </c>
      <c r="AR47" s="41"/>
      <c r="AS47" s="331"/>
      <c r="AT47" s="332"/>
      <c r="AU47" s="42"/>
      <c r="AV47" s="42"/>
      <c r="AW47" s="42"/>
      <c r="AX47" s="42"/>
      <c r="AY47" s="42"/>
      <c r="AZ47" s="42"/>
      <c r="BA47" s="42"/>
      <c r="BB47" s="42"/>
      <c r="BC47" s="42"/>
      <c r="BD47" s="70"/>
    </row>
    <row r="48" spans="2:56" s="1" customFormat="1" ht="10.9" customHeight="1" x14ac:dyDescent="0.3">
      <c r="B48" s="41"/>
      <c r="AR48" s="41"/>
      <c r="AS48" s="331"/>
      <c r="AT48" s="332"/>
      <c r="AU48" s="42"/>
      <c r="AV48" s="42"/>
      <c r="AW48" s="42"/>
      <c r="AX48" s="42"/>
      <c r="AY48" s="42"/>
      <c r="AZ48" s="42"/>
      <c r="BA48" s="42"/>
      <c r="BB48" s="42"/>
      <c r="BC48" s="42"/>
      <c r="BD48" s="70"/>
    </row>
    <row r="49" spans="1:91" s="1" customFormat="1" ht="29.25" customHeight="1" x14ac:dyDescent="0.3">
      <c r="B49" s="41"/>
      <c r="C49" s="333" t="s">
        <v>51</v>
      </c>
      <c r="D49" s="334"/>
      <c r="E49" s="334"/>
      <c r="F49" s="334"/>
      <c r="G49" s="334"/>
      <c r="H49" s="71"/>
      <c r="I49" s="335" t="s">
        <v>52</v>
      </c>
      <c r="J49" s="334"/>
      <c r="K49" s="334"/>
      <c r="L49" s="334"/>
      <c r="M49" s="334"/>
      <c r="N49" s="334"/>
      <c r="O49" s="334"/>
      <c r="P49" s="334"/>
      <c r="Q49" s="334"/>
      <c r="R49" s="334"/>
      <c r="S49" s="334"/>
      <c r="T49" s="334"/>
      <c r="U49" s="334"/>
      <c r="V49" s="334"/>
      <c r="W49" s="334"/>
      <c r="X49" s="334"/>
      <c r="Y49" s="334"/>
      <c r="Z49" s="334"/>
      <c r="AA49" s="334"/>
      <c r="AB49" s="334"/>
      <c r="AC49" s="334"/>
      <c r="AD49" s="334"/>
      <c r="AE49" s="334"/>
      <c r="AF49" s="334"/>
      <c r="AG49" s="336" t="s">
        <v>53</v>
      </c>
      <c r="AH49" s="334"/>
      <c r="AI49" s="334"/>
      <c r="AJ49" s="334"/>
      <c r="AK49" s="334"/>
      <c r="AL49" s="334"/>
      <c r="AM49" s="334"/>
      <c r="AN49" s="335" t="s">
        <v>54</v>
      </c>
      <c r="AO49" s="334"/>
      <c r="AP49" s="334"/>
      <c r="AQ49" s="72" t="s">
        <v>55</v>
      </c>
      <c r="AR49" s="41"/>
      <c r="AS49" s="73" t="s">
        <v>56</v>
      </c>
      <c r="AT49" s="74" t="s">
        <v>57</v>
      </c>
      <c r="AU49" s="74" t="s">
        <v>58</v>
      </c>
      <c r="AV49" s="74" t="s">
        <v>59</v>
      </c>
      <c r="AW49" s="74" t="s">
        <v>60</v>
      </c>
      <c r="AX49" s="74" t="s">
        <v>61</v>
      </c>
      <c r="AY49" s="74" t="s">
        <v>62</v>
      </c>
      <c r="AZ49" s="74" t="s">
        <v>63</v>
      </c>
      <c r="BA49" s="74" t="s">
        <v>64</v>
      </c>
      <c r="BB49" s="74" t="s">
        <v>65</v>
      </c>
      <c r="BC49" s="74" t="s">
        <v>66</v>
      </c>
      <c r="BD49" s="75" t="s">
        <v>67</v>
      </c>
    </row>
    <row r="50" spans="1:91" s="1" customFormat="1" ht="10.9" customHeight="1" x14ac:dyDescent="0.3">
      <c r="B50" s="41"/>
      <c r="AR50" s="41"/>
      <c r="AS50" s="76"/>
      <c r="AT50" s="68"/>
      <c r="AU50" s="68"/>
      <c r="AV50" s="68"/>
      <c r="AW50" s="68"/>
      <c r="AX50" s="68"/>
      <c r="AY50" s="68"/>
      <c r="AZ50" s="68"/>
      <c r="BA50" s="68"/>
      <c r="BB50" s="68"/>
      <c r="BC50" s="68"/>
      <c r="BD50" s="69"/>
    </row>
    <row r="51" spans="1:91" s="4" customFormat="1" ht="32.450000000000003" customHeight="1" x14ac:dyDescent="0.3">
      <c r="B51" s="64"/>
      <c r="C51" s="77" t="s">
        <v>68</v>
      </c>
      <c r="D51" s="78"/>
      <c r="E51" s="78"/>
      <c r="F51" s="78"/>
      <c r="G51" s="78"/>
      <c r="H51" s="78"/>
      <c r="I51" s="78"/>
      <c r="J51" s="78"/>
      <c r="K51" s="78"/>
      <c r="L51" s="78"/>
      <c r="M51" s="78"/>
      <c r="N51" s="78"/>
      <c r="O51" s="78"/>
      <c r="P51" s="78"/>
      <c r="Q51" s="78"/>
      <c r="R51" s="78"/>
      <c r="S51" s="78"/>
      <c r="T51" s="78"/>
      <c r="U51" s="78"/>
      <c r="V51" s="78"/>
      <c r="W51" s="78"/>
      <c r="X51" s="78"/>
      <c r="Y51" s="78"/>
      <c r="Z51" s="78"/>
      <c r="AA51" s="78"/>
      <c r="AB51" s="78"/>
      <c r="AC51" s="78"/>
      <c r="AD51" s="78"/>
      <c r="AE51" s="78"/>
      <c r="AF51" s="78"/>
      <c r="AG51" s="323">
        <f>ROUND(SUM(AG52:AG55),2)</f>
        <v>0</v>
      </c>
      <c r="AH51" s="323"/>
      <c r="AI51" s="323"/>
      <c r="AJ51" s="323"/>
      <c r="AK51" s="323"/>
      <c r="AL51" s="323"/>
      <c r="AM51" s="323"/>
      <c r="AN51" s="324">
        <f t="shared" ref="AN51:AN55" si="0">SUM(AG51,AT51)</f>
        <v>0</v>
      </c>
      <c r="AO51" s="324"/>
      <c r="AP51" s="324"/>
      <c r="AQ51" s="79" t="s">
        <v>5</v>
      </c>
      <c r="AR51" s="64"/>
      <c r="AS51" s="80">
        <f>ROUND(SUM(AS52:AS55),2)</f>
        <v>0</v>
      </c>
      <c r="AT51" s="81">
        <f t="shared" ref="AT51:AT55" si="1">ROUND(SUM(AV51:AW51),2)</f>
        <v>0</v>
      </c>
      <c r="AU51" s="82">
        <f>ROUND(SUM(AU52:AU55),5)</f>
        <v>0</v>
      </c>
      <c r="AV51" s="81">
        <f>ROUND(AZ51*L26,2)</f>
        <v>0</v>
      </c>
      <c r="AW51" s="81">
        <f>ROUND(BA51*L27,2)</f>
        <v>0</v>
      </c>
      <c r="AX51" s="81">
        <f>ROUND(BB51*L26,2)</f>
        <v>0</v>
      </c>
      <c r="AY51" s="81">
        <f>ROUND(BC51*L27,2)</f>
        <v>0</v>
      </c>
      <c r="AZ51" s="81">
        <f>ROUND(SUM(AZ52:AZ55),2)</f>
        <v>0</v>
      </c>
      <c r="BA51" s="81">
        <f>ROUND(SUM(BA52:BA55),2)</f>
        <v>0</v>
      </c>
      <c r="BB51" s="81">
        <f>ROUND(SUM(BB52:BB55),2)</f>
        <v>0</v>
      </c>
      <c r="BC51" s="81">
        <f>ROUND(SUM(BC52:BC55),2)</f>
        <v>0</v>
      </c>
      <c r="BD51" s="83">
        <f>ROUND(SUM(BD52:BD55),2)</f>
        <v>0</v>
      </c>
      <c r="BS51" s="65" t="s">
        <v>69</v>
      </c>
      <c r="BT51" s="65" t="s">
        <v>70</v>
      </c>
      <c r="BU51" s="84" t="s">
        <v>71</v>
      </c>
      <c r="BV51" s="65" t="s">
        <v>72</v>
      </c>
      <c r="BW51" s="65" t="s">
        <v>7</v>
      </c>
      <c r="BX51" s="65" t="s">
        <v>73</v>
      </c>
      <c r="CL51" s="65" t="s">
        <v>5</v>
      </c>
    </row>
    <row r="52" spans="1:91" s="5" customFormat="1" ht="16.5" customHeight="1" x14ac:dyDescent="0.3">
      <c r="A52" s="85" t="s">
        <v>74</v>
      </c>
      <c r="B52" s="86"/>
      <c r="C52" s="87"/>
      <c r="D52" s="322" t="s">
        <v>75</v>
      </c>
      <c r="E52" s="322"/>
      <c r="F52" s="322"/>
      <c r="G52" s="322"/>
      <c r="H52" s="322"/>
      <c r="I52" s="88"/>
      <c r="J52" s="322" t="s">
        <v>76</v>
      </c>
      <c r="K52" s="322"/>
      <c r="L52" s="322"/>
      <c r="M52" s="322"/>
      <c r="N52" s="322"/>
      <c r="O52" s="322"/>
      <c r="P52" s="322"/>
      <c r="Q52" s="322"/>
      <c r="R52" s="322"/>
      <c r="S52" s="322"/>
      <c r="T52" s="322"/>
      <c r="U52" s="322"/>
      <c r="V52" s="322"/>
      <c r="W52" s="322"/>
      <c r="X52" s="322"/>
      <c r="Y52" s="322"/>
      <c r="Z52" s="322"/>
      <c r="AA52" s="322"/>
      <c r="AB52" s="322"/>
      <c r="AC52" s="322"/>
      <c r="AD52" s="322"/>
      <c r="AE52" s="322"/>
      <c r="AF52" s="322"/>
      <c r="AG52" s="320">
        <f>'180401 - S1 - Střecha 1'!J27</f>
        <v>0</v>
      </c>
      <c r="AH52" s="321"/>
      <c r="AI52" s="321"/>
      <c r="AJ52" s="321"/>
      <c r="AK52" s="321"/>
      <c r="AL52" s="321"/>
      <c r="AM52" s="321"/>
      <c r="AN52" s="320">
        <f t="shared" si="0"/>
        <v>0</v>
      </c>
      <c r="AO52" s="321"/>
      <c r="AP52" s="321"/>
      <c r="AQ52" s="89" t="s">
        <v>77</v>
      </c>
      <c r="AR52" s="86"/>
      <c r="AS52" s="90">
        <v>0</v>
      </c>
      <c r="AT52" s="91">
        <f t="shared" si="1"/>
        <v>0</v>
      </c>
      <c r="AU52" s="92">
        <f>'180401 - S1 - Střecha 1'!P87</f>
        <v>0</v>
      </c>
      <c r="AV52" s="91">
        <f>'180401 - S1 - Střecha 1'!J30</f>
        <v>0</v>
      </c>
      <c r="AW52" s="91">
        <f>'180401 - S1 - Střecha 1'!J31</f>
        <v>0</v>
      </c>
      <c r="AX52" s="91">
        <f>'180401 - S1 - Střecha 1'!J32</f>
        <v>0</v>
      </c>
      <c r="AY52" s="91">
        <f>'180401 - S1 - Střecha 1'!J33</f>
        <v>0</v>
      </c>
      <c r="AZ52" s="91">
        <f>'180401 - S1 - Střecha 1'!F30</f>
        <v>0</v>
      </c>
      <c r="BA52" s="91">
        <f>'180401 - S1 - Střecha 1'!F31</f>
        <v>0</v>
      </c>
      <c r="BB52" s="91">
        <f>'180401 - S1 - Střecha 1'!F32</f>
        <v>0</v>
      </c>
      <c r="BC52" s="91">
        <f>'180401 - S1 - Střecha 1'!F33</f>
        <v>0</v>
      </c>
      <c r="BD52" s="93">
        <f>'180401 - S1 - Střecha 1'!F34</f>
        <v>0</v>
      </c>
      <c r="BT52" s="94" t="s">
        <v>78</v>
      </c>
      <c r="BV52" s="94" t="s">
        <v>72</v>
      </c>
      <c r="BW52" s="94" t="s">
        <v>79</v>
      </c>
      <c r="BX52" s="94" t="s">
        <v>7</v>
      </c>
      <c r="CL52" s="94" t="s">
        <v>5</v>
      </c>
      <c r="CM52" s="94" t="s">
        <v>80</v>
      </c>
    </row>
    <row r="53" spans="1:91" s="5" customFormat="1" ht="16.5" customHeight="1" x14ac:dyDescent="0.3">
      <c r="A53" s="85" t="s">
        <v>74</v>
      </c>
      <c r="B53" s="86"/>
      <c r="C53" s="87"/>
      <c r="D53" s="322" t="s">
        <v>81</v>
      </c>
      <c r="E53" s="322"/>
      <c r="F53" s="322"/>
      <c r="G53" s="322"/>
      <c r="H53" s="322"/>
      <c r="I53" s="88"/>
      <c r="J53" s="322" t="s">
        <v>82</v>
      </c>
      <c r="K53" s="322"/>
      <c r="L53" s="322"/>
      <c r="M53" s="322"/>
      <c r="N53" s="322"/>
      <c r="O53" s="322"/>
      <c r="P53" s="322"/>
      <c r="Q53" s="322"/>
      <c r="R53" s="322"/>
      <c r="S53" s="322"/>
      <c r="T53" s="322"/>
      <c r="U53" s="322"/>
      <c r="V53" s="322"/>
      <c r="W53" s="322"/>
      <c r="X53" s="322"/>
      <c r="Y53" s="322"/>
      <c r="Z53" s="322"/>
      <c r="AA53" s="322"/>
      <c r="AB53" s="322"/>
      <c r="AC53" s="322"/>
      <c r="AD53" s="322"/>
      <c r="AE53" s="322"/>
      <c r="AF53" s="322"/>
      <c r="AG53" s="320">
        <f>'180407 - Lešení'!J27</f>
        <v>0</v>
      </c>
      <c r="AH53" s="321"/>
      <c r="AI53" s="321"/>
      <c r="AJ53" s="321"/>
      <c r="AK53" s="321"/>
      <c r="AL53" s="321"/>
      <c r="AM53" s="321"/>
      <c r="AN53" s="320">
        <f t="shared" si="0"/>
        <v>0</v>
      </c>
      <c r="AO53" s="321"/>
      <c r="AP53" s="321"/>
      <c r="AQ53" s="89" t="s">
        <v>77</v>
      </c>
      <c r="AR53" s="86"/>
      <c r="AS53" s="90">
        <v>0</v>
      </c>
      <c r="AT53" s="91">
        <f t="shared" si="1"/>
        <v>0</v>
      </c>
      <c r="AU53" s="92">
        <f>'180407 - Lešení'!P80</f>
        <v>0</v>
      </c>
      <c r="AV53" s="91">
        <f>'180407 - Lešení'!J30</f>
        <v>0</v>
      </c>
      <c r="AW53" s="91">
        <f>'180407 - Lešení'!J31</f>
        <v>0</v>
      </c>
      <c r="AX53" s="91">
        <f>'180407 - Lešení'!J32</f>
        <v>0</v>
      </c>
      <c r="AY53" s="91">
        <f>'180407 - Lešení'!J33</f>
        <v>0</v>
      </c>
      <c r="AZ53" s="91">
        <f>'180407 - Lešení'!F30</f>
        <v>0</v>
      </c>
      <c r="BA53" s="91">
        <f>'180407 - Lešení'!F31</f>
        <v>0</v>
      </c>
      <c r="BB53" s="91">
        <f>'180407 - Lešení'!F32</f>
        <v>0</v>
      </c>
      <c r="BC53" s="91">
        <f>'180407 - Lešení'!F33</f>
        <v>0</v>
      </c>
      <c r="BD53" s="93">
        <f>'180407 - Lešení'!F34</f>
        <v>0</v>
      </c>
      <c r="BT53" s="94" t="s">
        <v>78</v>
      </c>
      <c r="BV53" s="94" t="s">
        <v>72</v>
      </c>
      <c r="BW53" s="94" t="s">
        <v>83</v>
      </c>
      <c r="BX53" s="94" t="s">
        <v>7</v>
      </c>
      <c r="CL53" s="94" t="s">
        <v>5</v>
      </c>
      <c r="CM53" s="94" t="s">
        <v>80</v>
      </c>
    </row>
    <row r="54" spans="1:91" s="5" customFormat="1" ht="16.5" customHeight="1" x14ac:dyDescent="0.3">
      <c r="A54" s="85" t="s">
        <v>74</v>
      </c>
      <c r="B54" s="86"/>
      <c r="C54" s="87"/>
      <c r="D54" s="322" t="s">
        <v>84</v>
      </c>
      <c r="E54" s="322"/>
      <c r="F54" s="322"/>
      <c r="G54" s="322"/>
      <c r="H54" s="322"/>
      <c r="I54" s="88"/>
      <c r="J54" s="322" t="s">
        <v>85</v>
      </c>
      <c r="K54" s="322"/>
      <c r="L54" s="322"/>
      <c r="M54" s="322"/>
      <c r="N54" s="322"/>
      <c r="O54" s="322"/>
      <c r="P54" s="322"/>
      <c r="Q54" s="322"/>
      <c r="R54" s="322"/>
      <c r="S54" s="322"/>
      <c r="T54" s="322"/>
      <c r="U54" s="322"/>
      <c r="V54" s="322"/>
      <c r="W54" s="322"/>
      <c r="X54" s="322"/>
      <c r="Y54" s="322"/>
      <c r="Z54" s="322"/>
      <c r="AA54" s="322"/>
      <c r="AB54" s="322"/>
      <c r="AC54" s="322"/>
      <c r="AD54" s="322"/>
      <c r="AE54" s="322"/>
      <c r="AF54" s="322"/>
      <c r="AG54" s="320">
        <f>'180408 - Bleskosvody'!J27</f>
        <v>0</v>
      </c>
      <c r="AH54" s="321"/>
      <c r="AI54" s="321"/>
      <c r="AJ54" s="321"/>
      <c r="AK54" s="321"/>
      <c r="AL54" s="321"/>
      <c r="AM54" s="321"/>
      <c r="AN54" s="320">
        <f t="shared" si="0"/>
        <v>0</v>
      </c>
      <c r="AO54" s="321"/>
      <c r="AP54" s="321"/>
      <c r="AQ54" s="89" t="s">
        <v>77</v>
      </c>
      <c r="AR54" s="86"/>
      <c r="AS54" s="90">
        <v>0</v>
      </c>
      <c r="AT54" s="91">
        <f t="shared" si="1"/>
        <v>0</v>
      </c>
      <c r="AU54" s="92">
        <f>'180408 - Bleskosvody'!P78</f>
        <v>0</v>
      </c>
      <c r="AV54" s="91">
        <f>'180408 - Bleskosvody'!J30</f>
        <v>0</v>
      </c>
      <c r="AW54" s="91">
        <f>'180408 - Bleskosvody'!J31</f>
        <v>0</v>
      </c>
      <c r="AX54" s="91">
        <f>'180408 - Bleskosvody'!J32</f>
        <v>0</v>
      </c>
      <c r="AY54" s="91">
        <f>'180408 - Bleskosvody'!J33</f>
        <v>0</v>
      </c>
      <c r="AZ54" s="91">
        <f>'180408 - Bleskosvody'!F30</f>
        <v>0</v>
      </c>
      <c r="BA54" s="91">
        <f>'180408 - Bleskosvody'!F31</f>
        <v>0</v>
      </c>
      <c r="BB54" s="91">
        <f>'180408 - Bleskosvody'!F32</f>
        <v>0</v>
      </c>
      <c r="BC54" s="91">
        <f>'180408 - Bleskosvody'!F33</f>
        <v>0</v>
      </c>
      <c r="BD54" s="93">
        <f>'180408 - Bleskosvody'!F34</f>
        <v>0</v>
      </c>
      <c r="BT54" s="94" t="s">
        <v>78</v>
      </c>
      <c r="BV54" s="94" t="s">
        <v>72</v>
      </c>
      <c r="BW54" s="94" t="s">
        <v>86</v>
      </c>
      <c r="BX54" s="94" t="s">
        <v>7</v>
      </c>
      <c r="CL54" s="94" t="s">
        <v>5</v>
      </c>
      <c r="CM54" s="94" t="s">
        <v>80</v>
      </c>
    </row>
    <row r="55" spans="1:91" s="5" customFormat="1" ht="16.5" customHeight="1" x14ac:dyDescent="0.3">
      <c r="A55" s="85" t="s">
        <v>74</v>
      </c>
      <c r="B55" s="86"/>
      <c r="C55" s="87"/>
      <c r="D55" s="322" t="s">
        <v>87</v>
      </c>
      <c r="E55" s="322"/>
      <c r="F55" s="322"/>
      <c r="G55" s="322"/>
      <c r="H55" s="322"/>
      <c r="I55" s="88"/>
      <c r="J55" s="322" t="s">
        <v>88</v>
      </c>
      <c r="K55" s="322"/>
      <c r="L55" s="322"/>
      <c r="M55" s="322"/>
      <c r="N55" s="322"/>
      <c r="O55" s="322"/>
      <c r="P55" s="322"/>
      <c r="Q55" s="322"/>
      <c r="R55" s="322"/>
      <c r="S55" s="322"/>
      <c r="T55" s="322"/>
      <c r="U55" s="322"/>
      <c r="V55" s="322"/>
      <c r="W55" s="322"/>
      <c r="X55" s="322"/>
      <c r="Y55" s="322"/>
      <c r="Z55" s="322"/>
      <c r="AA55" s="322"/>
      <c r="AB55" s="322"/>
      <c r="AC55" s="322"/>
      <c r="AD55" s="322"/>
      <c r="AE55" s="322"/>
      <c r="AF55" s="322"/>
      <c r="AG55" s="320">
        <f>'180409 - VRN'!J27</f>
        <v>0</v>
      </c>
      <c r="AH55" s="321"/>
      <c r="AI55" s="321"/>
      <c r="AJ55" s="321"/>
      <c r="AK55" s="321"/>
      <c r="AL55" s="321"/>
      <c r="AM55" s="321"/>
      <c r="AN55" s="320">
        <f t="shared" si="0"/>
        <v>0</v>
      </c>
      <c r="AO55" s="321"/>
      <c r="AP55" s="321"/>
      <c r="AQ55" s="89" t="s">
        <v>77</v>
      </c>
      <c r="AR55" s="86"/>
      <c r="AS55" s="95">
        <v>0</v>
      </c>
      <c r="AT55" s="96">
        <f t="shared" si="1"/>
        <v>0</v>
      </c>
      <c r="AU55" s="97">
        <f>'180409 - VRN'!P81</f>
        <v>0</v>
      </c>
      <c r="AV55" s="96">
        <f>'180409 - VRN'!J30</f>
        <v>0</v>
      </c>
      <c r="AW55" s="96">
        <f>'180409 - VRN'!J31</f>
        <v>0</v>
      </c>
      <c r="AX55" s="96">
        <f>'180409 - VRN'!J32</f>
        <v>0</v>
      </c>
      <c r="AY55" s="96">
        <f>'180409 - VRN'!J33</f>
        <v>0</v>
      </c>
      <c r="AZ55" s="96">
        <f>'180409 - VRN'!F30</f>
        <v>0</v>
      </c>
      <c r="BA55" s="96">
        <f>'180409 - VRN'!F31</f>
        <v>0</v>
      </c>
      <c r="BB55" s="96">
        <f>'180409 - VRN'!F32</f>
        <v>0</v>
      </c>
      <c r="BC55" s="96">
        <f>'180409 - VRN'!F33</f>
        <v>0</v>
      </c>
      <c r="BD55" s="98">
        <f>'180409 - VRN'!F34</f>
        <v>0</v>
      </c>
      <c r="BT55" s="94" t="s">
        <v>78</v>
      </c>
      <c r="BV55" s="94" t="s">
        <v>72</v>
      </c>
      <c r="BW55" s="94" t="s">
        <v>89</v>
      </c>
      <c r="BX55" s="94" t="s">
        <v>7</v>
      </c>
      <c r="CL55" s="94" t="s">
        <v>5</v>
      </c>
      <c r="CM55" s="94" t="s">
        <v>80</v>
      </c>
    </row>
    <row r="56" spans="1:91" s="1" customFormat="1" ht="30" customHeight="1" x14ac:dyDescent="0.3">
      <c r="B56" s="41"/>
      <c r="AR56" s="41"/>
    </row>
    <row r="57" spans="1:91" s="1" customFormat="1" ht="6.95" customHeight="1" x14ac:dyDescent="0.3">
      <c r="B57" s="56"/>
      <c r="C57" s="57"/>
      <c r="D57" s="57"/>
      <c r="E57" s="57"/>
      <c r="F57" s="57"/>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7"/>
      <c r="AI57" s="57"/>
      <c r="AJ57" s="57"/>
      <c r="AK57" s="57"/>
      <c r="AL57" s="57"/>
      <c r="AM57" s="57"/>
      <c r="AN57" s="57"/>
      <c r="AO57" s="57"/>
      <c r="AP57" s="57"/>
      <c r="AQ57" s="57"/>
      <c r="AR57" s="41"/>
    </row>
  </sheetData>
  <mergeCells count="53">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AS46:AT48"/>
    <mergeCell ref="C49:G49"/>
    <mergeCell ref="I49:AF49"/>
    <mergeCell ref="AG49:AM49"/>
    <mergeCell ref="AN49:AP49"/>
    <mergeCell ref="AG52:AM52"/>
    <mergeCell ref="D52:H52"/>
    <mergeCell ref="J52:AF52"/>
    <mergeCell ref="L42:AO42"/>
    <mergeCell ref="AM44:AN44"/>
    <mergeCell ref="AM46:AP46"/>
    <mergeCell ref="AR2:BE2"/>
    <mergeCell ref="AN55:AP55"/>
    <mergeCell ref="AG55:AM55"/>
    <mergeCell ref="D55:H55"/>
    <mergeCell ref="J55:AF55"/>
    <mergeCell ref="AG51:AM51"/>
    <mergeCell ref="AN51:AP51"/>
    <mergeCell ref="AN53:AP53"/>
    <mergeCell ref="AG53:AM53"/>
    <mergeCell ref="D53:H53"/>
    <mergeCell ref="J53:AF53"/>
    <mergeCell ref="AN54:AP54"/>
    <mergeCell ref="AG54:AM54"/>
    <mergeCell ref="D54:H54"/>
    <mergeCell ref="J54:AF54"/>
    <mergeCell ref="AN52:AP52"/>
  </mergeCells>
  <hyperlinks>
    <hyperlink ref="K1:S1" location="C2" display="1) Rekapitulace stavby"/>
    <hyperlink ref="W1:AI1" location="C51" display="2) Rekapitulace objektů stavby a soupisů prací"/>
    <hyperlink ref="A52" location="'180401 - S1 - Střecha 1'!C2" display="/"/>
    <hyperlink ref="A53" location="'180407 - Lešení'!C2" display="/"/>
    <hyperlink ref="A54" location="'180408 - Bleskosvody'!C2" display="/"/>
    <hyperlink ref="A55" location="'180409 - VRN'!C2" displa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79"/>
  <sheetViews>
    <sheetView showGridLines="0" tabSelected="1" zoomScale="115" zoomScaleNormal="115" workbookViewId="0">
      <pane ySplit="1" topLeftCell="A134" activePane="bottomLeft" state="frozen"/>
      <selection pane="bottomLeft" activeCell="I136" sqref="I136"/>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9"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21"/>
      <c r="B1" s="100"/>
      <c r="C1" s="100"/>
      <c r="D1" s="101" t="s">
        <v>1</v>
      </c>
      <c r="E1" s="100"/>
      <c r="F1" s="102" t="s">
        <v>90</v>
      </c>
      <c r="G1" s="359" t="s">
        <v>91</v>
      </c>
      <c r="H1" s="359"/>
      <c r="I1" s="103"/>
      <c r="J1" s="102" t="s">
        <v>92</v>
      </c>
      <c r="K1" s="101" t="s">
        <v>93</v>
      </c>
      <c r="L1" s="102" t="s">
        <v>94</v>
      </c>
      <c r="M1" s="102"/>
      <c r="N1" s="102"/>
      <c r="O1" s="102"/>
      <c r="P1" s="102"/>
      <c r="Q1" s="102"/>
      <c r="R1" s="102"/>
      <c r="S1" s="102"/>
      <c r="T1" s="102"/>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50000000000003" customHeight="1" x14ac:dyDescent="0.3">
      <c r="L2" s="318" t="s">
        <v>8</v>
      </c>
      <c r="M2" s="319"/>
      <c r="N2" s="319"/>
      <c r="O2" s="319"/>
      <c r="P2" s="319"/>
      <c r="Q2" s="319"/>
      <c r="R2" s="319"/>
      <c r="S2" s="319"/>
      <c r="T2" s="319"/>
      <c r="U2" s="319"/>
      <c r="V2" s="319"/>
      <c r="AT2" s="24" t="s">
        <v>79</v>
      </c>
    </row>
    <row r="3" spans="1:70" ht="6.95" customHeight="1" x14ac:dyDescent="0.3">
      <c r="B3" s="25"/>
      <c r="C3" s="26"/>
      <c r="D3" s="26"/>
      <c r="E3" s="26"/>
      <c r="F3" s="26"/>
      <c r="G3" s="26"/>
      <c r="H3" s="26"/>
      <c r="I3" s="104"/>
      <c r="J3" s="26"/>
      <c r="K3" s="27"/>
      <c r="AT3" s="24" t="s">
        <v>80</v>
      </c>
    </row>
    <row r="4" spans="1:70" ht="36.950000000000003" customHeight="1" x14ac:dyDescent="0.3">
      <c r="B4" s="28"/>
      <c r="C4" s="29"/>
      <c r="D4" s="30" t="s">
        <v>95</v>
      </c>
      <c r="E4" s="29"/>
      <c r="F4" s="29"/>
      <c r="G4" s="29"/>
      <c r="H4" s="29"/>
      <c r="I4" s="105"/>
      <c r="J4" s="29"/>
      <c r="K4" s="31"/>
      <c r="M4" s="32" t="s">
        <v>13</v>
      </c>
      <c r="AT4" s="24" t="s">
        <v>6</v>
      </c>
    </row>
    <row r="5" spans="1:70" ht="6.95" customHeight="1" x14ac:dyDescent="0.3">
      <c r="B5" s="28"/>
      <c r="C5" s="29"/>
      <c r="D5" s="29"/>
      <c r="E5" s="29"/>
      <c r="F5" s="29"/>
      <c r="G5" s="29"/>
      <c r="H5" s="29"/>
      <c r="I5" s="105"/>
      <c r="J5" s="29"/>
      <c r="K5" s="31"/>
    </row>
    <row r="6" spans="1:70" ht="15" x14ac:dyDescent="0.3">
      <c r="B6" s="28"/>
      <c r="C6" s="29"/>
      <c r="D6" s="37" t="s">
        <v>19</v>
      </c>
      <c r="E6" s="29"/>
      <c r="F6" s="29"/>
      <c r="G6" s="29"/>
      <c r="H6" s="29"/>
      <c r="I6" s="105"/>
      <c r="J6" s="29"/>
      <c r="K6" s="31"/>
    </row>
    <row r="7" spans="1:70" ht="16.5" customHeight="1" x14ac:dyDescent="0.3">
      <c r="B7" s="28"/>
      <c r="C7" s="29"/>
      <c r="D7" s="29"/>
      <c r="E7" s="360" t="str">
        <f>'Rekapitulace stavby'!K6</f>
        <v>Déčko - rekonstrukce střechy</v>
      </c>
      <c r="F7" s="361"/>
      <c r="G7" s="361"/>
      <c r="H7" s="361"/>
      <c r="I7" s="105"/>
      <c r="J7" s="29"/>
      <c r="K7" s="31"/>
    </row>
    <row r="8" spans="1:70" s="1" customFormat="1" ht="15" x14ac:dyDescent="0.3">
      <c r="B8" s="41"/>
      <c r="C8" s="42"/>
      <c r="D8" s="37" t="s">
        <v>96</v>
      </c>
      <c r="E8" s="42"/>
      <c r="F8" s="42"/>
      <c r="G8" s="42"/>
      <c r="H8" s="42"/>
      <c r="I8" s="106"/>
      <c r="J8" s="42"/>
      <c r="K8" s="45"/>
    </row>
    <row r="9" spans="1:70" s="1" customFormat="1" ht="36.950000000000003" customHeight="1" x14ac:dyDescent="0.3">
      <c r="B9" s="41"/>
      <c r="C9" s="42"/>
      <c r="D9" s="42"/>
      <c r="E9" s="362" t="s">
        <v>97</v>
      </c>
      <c r="F9" s="363"/>
      <c r="G9" s="363"/>
      <c r="H9" s="363"/>
      <c r="I9" s="106"/>
      <c r="J9" s="42"/>
      <c r="K9" s="45"/>
    </row>
    <row r="10" spans="1:70" s="1" customFormat="1" x14ac:dyDescent="0.3">
      <c r="B10" s="41"/>
      <c r="C10" s="42"/>
      <c r="D10" s="42"/>
      <c r="E10" s="42"/>
      <c r="F10" s="42"/>
      <c r="G10" s="42"/>
      <c r="H10" s="42"/>
      <c r="I10" s="106"/>
      <c r="J10" s="42"/>
      <c r="K10" s="45"/>
    </row>
    <row r="11" spans="1:70" s="1" customFormat="1" ht="14.45" customHeight="1" x14ac:dyDescent="0.3">
      <c r="B11" s="41"/>
      <c r="C11" s="42"/>
      <c r="D11" s="37" t="s">
        <v>20</v>
      </c>
      <c r="E11" s="42"/>
      <c r="F11" s="35" t="s">
        <v>5</v>
      </c>
      <c r="G11" s="42"/>
      <c r="H11" s="42"/>
      <c r="I11" s="107" t="s">
        <v>21</v>
      </c>
      <c r="J11" s="35" t="s">
        <v>5</v>
      </c>
      <c r="K11" s="45"/>
    </row>
    <row r="12" spans="1:70" s="1" customFormat="1" ht="14.45" customHeight="1" x14ac:dyDescent="0.3">
      <c r="B12" s="41"/>
      <c r="C12" s="42"/>
      <c r="D12" s="37" t="s">
        <v>22</v>
      </c>
      <c r="E12" s="42"/>
      <c r="F12" s="35" t="s">
        <v>28</v>
      </c>
      <c r="G12" s="42"/>
      <c r="H12" s="42"/>
      <c r="I12" s="107" t="s">
        <v>24</v>
      </c>
      <c r="J12" s="108" t="str">
        <f>'Rekapitulace stavby'!AN8</f>
        <v>24. 3. 2018</v>
      </c>
      <c r="K12" s="45"/>
    </row>
    <row r="13" spans="1:70" s="1" customFormat="1" ht="10.9" customHeight="1" x14ac:dyDescent="0.3">
      <c r="B13" s="41"/>
      <c r="C13" s="42"/>
      <c r="D13" s="42"/>
      <c r="E13" s="42"/>
      <c r="F13" s="42"/>
      <c r="G13" s="42"/>
      <c r="H13" s="42"/>
      <c r="I13" s="106"/>
      <c r="J13" s="42"/>
      <c r="K13" s="45"/>
    </row>
    <row r="14" spans="1:70" s="1" customFormat="1" ht="14.45" customHeight="1" x14ac:dyDescent="0.3">
      <c r="B14" s="41"/>
      <c r="C14" s="42"/>
      <c r="D14" s="37" t="s">
        <v>26</v>
      </c>
      <c r="E14" s="42"/>
      <c r="F14" s="42"/>
      <c r="G14" s="42"/>
      <c r="H14" s="42"/>
      <c r="I14" s="107" t="s">
        <v>27</v>
      </c>
      <c r="J14" s="35" t="str">
        <f>IF('Rekapitulace stavby'!AN10="","",'Rekapitulace stavby'!AN10)</f>
        <v/>
      </c>
      <c r="K14" s="45"/>
    </row>
    <row r="15" spans="1:70" s="1" customFormat="1" ht="18" customHeight="1" x14ac:dyDescent="0.3">
      <c r="B15" s="41"/>
      <c r="C15" s="42"/>
      <c r="D15" s="42"/>
      <c r="E15" s="35" t="str">
        <f>IF('Rekapitulace stavby'!E11="","",'Rekapitulace stavby'!E11)</f>
        <v xml:space="preserve"> </v>
      </c>
      <c r="F15" s="42"/>
      <c r="G15" s="42"/>
      <c r="H15" s="42"/>
      <c r="I15" s="107" t="s">
        <v>29</v>
      </c>
      <c r="J15" s="35" t="str">
        <f>IF('Rekapitulace stavby'!AN11="","",'Rekapitulace stavby'!AN11)</f>
        <v/>
      </c>
      <c r="K15" s="45"/>
    </row>
    <row r="16" spans="1:70" s="1" customFormat="1" ht="6.95" customHeight="1" x14ac:dyDescent="0.3">
      <c r="B16" s="41"/>
      <c r="C16" s="42"/>
      <c r="D16" s="42"/>
      <c r="E16" s="42"/>
      <c r="F16" s="42"/>
      <c r="G16" s="42"/>
      <c r="H16" s="42"/>
      <c r="I16" s="106"/>
      <c r="J16" s="42"/>
      <c r="K16" s="45"/>
    </row>
    <row r="17" spans="2:11" s="1" customFormat="1" ht="14.45" customHeight="1" x14ac:dyDescent="0.3">
      <c r="B17" s="41"/>
      <c r="C17" s="42"/>
      <c r="D17" s="37" t="s">
        <v>30</v>
      </c>
      <c r="E17" s="42"/>
      <c r="F17" s="42"/>
      <c r="G17" s="42"/>
      <c r="H17" s="42"/>
      <c r="I17" s="107" t="s">
        <v>27</v>
      </c>
      <c r="J17" s="35" t="str">
        <f>IF('Rekapitulace stavby'!AN13="Vyplň údaj","",IF('Rekapitulace stavby'!AN13="","",'Rekapitulace stavby'!AN13))</f>
        <v/>
      </c>
      <c r="K17" s="45"/>
    </row>
    <row r="18" spans="2:11" s="1" customFormat="1" ht="18" customHeight="1" x14ac:dyDescent="0.3">
      <c r="B18" s="41"/>
      <c r="C18" s="42"/>
      <c r="D18" s="42"/>
      <c r="E18" s="35" t="str">
        <f>IF('Rekapitulace stavby'!E14="Vyplň údaj","",IF('Rekapitulace stavby'!E14="","",'Rekapitulace stavby'!E14))</f>
        <v/>
      </c>
      <c r="F18" s="42"/>
      <c r="G18" s="42"/>
      <c r="H18" s="42"/>
      <c r="I18" s="107" t="s">
        <v>29</v>
      </c>
      <c r="J18" s="35" t="str">
        <f>IF('Rekapitulace stavby'!AN14="Vyplň údaj","",IF('Rekapitulace stavby'!AN14="","",'Rekapitulace stavby'!AN14))</f>
        <v/>
      </c>
      <c r="K18" s="45"/>
    </row>
    <row r="19" spans="2:11" s="1" customFormat="1" ht="6.95" customHeight="1" x14ac:dyDescent="0.3">
      <c r="B19" s="41"/>
      <c r="C19" s="42"/>
      <c r="D19" s="42"/>
      <c r="E19" s="42"/>
      <c r="F19" s="42"/>
      <c r="G19" s="42"/>
      <c r="H19" s="42"/>
      <c r="I19" s="106"/>
      <c r="J19" s="42"/>
      <c r="K19" s="45"/>
    </row>
    <row r="20" spans="2:11" s="1" customFormat="1" ht="14.45" customHeight="1" x14ac:dyDescent="0.3">
      <c r="B20" s="41"/>
      <c r="C20" s="42"/>
      <c r="D20" s="37" t="s">
        <v>32</v>
      </c>
      <c r="E20" s="42"/>
      <c r="F20" s="42"/>
      <c r="G20" s="42"/>
      <c r="H20" s="42"/>
      <c r="I20" s="107" t="s">
        <v>27</v>
      </c>
      <c r="J20" s="35" t="str">
        <f>IF('Rekapitulace stavby'!AN16="","",'Rekapitulace stavby'!AN16)</f>
        <v/>
      </c>
      <c r="K20" s="45"/>
    </row>
    <row r="21" spans="2:11" s="1" customFormat="1" ht="18" customHeight="1" x14ac:dyDescent="0.3">
      <c r="B21" s="41"/>
      <c r="C21" s="42"/>
      <c r="D21" s="42"/>
      <c r="E21" s="35" t="str">
        <f>IF('Rekapitulace stavby'!E17="","",'Rekapitulace stavby'!E17)</f>
        <v xml:space="preserve"> </v>
      </c>
      <c r="F21" s="42"/>
      <c r="G21" s="42"/>
      <c r="H21" s="42"/>
      <c r="I21" s="107" t="s">
        <v>29</v>
      </c>
      <c r="J21" s="35" t="str">
        <f>IF('Rekapitulace stavby'!AN17="","",'Rekapitulace stavby'!AN17)</f>
        <v/>
      </c>
      <c r="K21" s="45"/>
    </row>
    <row r="22" spans="2:11" s="1" customFormat="1" ht="6.95" customHeight="1" x14ac:dyDescent="0.3">
      <c r="B22" s="41"/>
      <c r="C22" s="42"/>
      <c r="D22" s="42"/>
      <c r="E22" s="42"/>
      <c r="F22" s="42"/>
      <c r="G22" s="42"/>
      <c r="H22" s="42"/>
      <c r="I22" s="106"/>
      <c r="J22" s="42"/>
      <c r="K22" s="45"/>
    </row>
    <row r="23" spans="2:11" s="1" customFormat="1" ht="14.45" customHeight="1" x14ac:dyDescent="0.3">
      <c r="B23" s="41"/>
      <c r="C23" s="42"/>
      <c r="D23" s="37" t="s">
        <v>34</v>
      </c>
      <c r="E23" s="42"/>
      <c r="F23" s="42"/>
      <c r="G23" s="42"/>
      <c r="H23" s="42"/>
      <c r="I23" s="106"/>
      <c r="J23" s="42"/>
      <c r="K23" s="45"/>
    </row>
    <row r="24" spans="2:11" s="6" customFormat="1" ht="16.5" customHeight="1" x14ac:dyDescent="0.3">
      <c r="B24" s="109"/>
      <c r="C24" s="110"/>
      <c r="D24" s="110"/>
      <c r="E24" s="351" t="s">
        <v>5</v>
      </c>
      <c r="F24" s="351"/>
      <c r="G24" s="351"/>
      <c r="H24" s="351"/>
      <c r="I24" s="111"/>
      <c r="J24" s="110"/>
      <c r="K24" s="112"/>
    </row>
    <row r="25" spans="2:11" s="1" customFormat="1" ht="6.95" customHeight="1" x14ac:dyDescent="0.3">
      <c r="B25" s="41"/>
      <c r="C25" s="42"/>
      <c r="D25" s="42"/>
      <c r="E25" s="42"/>
      <c r="F25" s="42"/>
      <c r="G25" s="42"/>
      <c r="H25" s="42"/>
      <c r="I25" s="106"/>
      <c r="J25" s="42"/>
      <c r="K25" s="45"/>
    </row>
    <row r="26" spans="2:11" s="1" customFormat="1" ht="6.95" customHeight="1" x14ac:dyDescent="0.3">
      <c r="B26" s="41"/>
      <c r="C26" s="42"/>
      <c r="D26" s="68"/>
      <c r="E26" s="68"/>
      <c r="F26" s="68"/>
      <c r="G26" s="68"/>
      <c r="H26" s="68"/>
      <c r="I26" s="113"/>
      <c r="J26" s="68"/>
      <c r="K26" s="114"/>
    </row>
    <row r="27" spans="2:11" s="1" customFormat="1" ht="25.35" customHeight="1" x14ac:dyDescent="0.3">
      <c r="B27" s="41"/>
      <c r="C27" s="42"/>
      <c r="D27" s="115" t="s">
        <v>36</v>
      </c>
      <c r="E27" s="42"/>
      <c r="F27" s="42"/>
      <c r="G27" s="42"/>
      <c r="H27" s="42"/>
      <c r="I27" s="106"/>
      <c r="J27" s="116">
        <f>ROUND(J87,2)</f>
        <v>0</v>
      </c>
      <c r="K27" s="45"/>
    </row>
    <row r="28" spans="2:11" s="1" customFormat="1" ht="6.95" customHeight="1" x14ac:dyDescent="0.3">
      <c r="B28" s="41"/>
      <c r="C28" s="42"/>
      <c r="D28" s="68"/>
      <c r="E28" s="68"/>
      <c r="F28" s="68"/>
      <c r="G28" s="68"/>
      <c r="H28" s="68"/>
      <c r="I28" s="113"/>
      <c r="J28" s="68"/>
      <c r="K28" s="114"/>
    </row>
    <row r="29" spans="2:11" s="1" customFormat="1" ht="14.45" customHeight="1" x14ac:dyDescent="0.3">
      <c r="B29" s="41"/>
      <c r="C29" s="42"/>
      <c r="D29" s="42"/>
      <c r="E29" s="42"/>
      <c r="F29" s="46" t="s">
        <v>38</v>
      </c>
      <c r="G29" s="42"/>
      <c r="H29" s="42"/>
      <c r="I29" s="117" t="s">
        <v>37</v>
      </c>
      <c r="J29" s="46" t="s">
        <v>39</v>
      </c>
      <c r="K29" s="45"/>
    </row>
    <row r="30" spans="2:11" s="1" customFormat="1" ht="14.45" customHeight="1" x14ac:dyDescent="0.3">
      <c r="B30" s="41"/>
      <c r="C30" s="42"/>
      <c r="D30" s="49" t="s">
        <v>40</v>
      </c>
      <c r="E30" s="49" t="s">
        <v>41</v>
      </c>
      <c r="F30" s="118">
        <f>ROUND(SUM(BE87:BE178), 2)</f>
        <v>0</v>
      </c>
      <c r="G30" s="42"/>
      <c r="H30" s="42"/>
      <c r="I30" s="119">
        <v>0.21</v>
      </c>
      <c r="J30" s="118">
        <f>ROUND(ROUND((SUM(BE87:BE178)), 2)*I30, 2)</f>
        <v>0</v>
      </c>
      <c r="K30" s="45"/>
    </row>
    <row r="31" spans="2:11" s="1" customFormat="1" ht="14.45" customHeight="1" x14ac:dyDescent="0.3">
      <c r="B31" s="41"/>
      <c r="C31" s="42"/>
      <c r="D31" s="42"/>
      <c r="E31" s="49" t="s">
        <v>42</v>
      </c>
      <c r="F31" s="118">
        <f>ROUND(SUM(BF87:BF178), 2)</f>
        <v>0</v>
      </c>
      <c r="G31" s="42"/>
      <c r="H31" s="42"/>
      <c r="I31" s="119">
        <v>0.15</v>
      </c>
      <c r="J31" s="118">
        <f>ROUND(ROUND((SUM(BF87:BF178)), 2)*I31, 2)</f>
        <v>0</v>
      </c>
      <c r="K31" s="45"/>
    </row>
    <row r="32" spans="2:11" s="1" customFormat="1" ht="14.45" hidden="1" customHeight="1" x14ac:dyDescent="0.3">
      <c r="B32" s="41"/>
      <c r="C32" s="42"/>
      <c r="D32" s="42"/>
      <c r="E32" s="49" t="s">
        <v>43</v>
      </c>
      <c r="F32" s="118">
        <f>ROUND(SUM(BG87:BG178), 2)</f>
        <v>0</v>
      </c>
      <c r="G32" s="42"/>
      <c r="H32" s="42"/>
      <c r="I32" s="119">
        <v>0.21</v>
      </c>
      <c r="J32" s="118">
        <v>0</v>
      </c>
      <c r="K32" s="45"/>
    </row>
    <row r="33" spans="2:11" s="1" customFormat="1" ht="14.45" hidden="1" customHeight="1" x14ac:dyDescent="0.3">
      <c r="B33" s="41"/>
      <c r="C33" s="42"/>
      <c r="D33" s="42"/>
      <c r="E33" s="49" t="s">
        <v>44</v>
      </c>
      <c r="F33" s="118">
        <f>ROUND(SUM(BH87:BH178), 2)</f>
        <v>0</v>
      </c>
      <c r="G33" s="42"/>
      <c r="H33" s="42"/>
      <c r="I33" s="119">
        <v>0.15</v>
      </c>
      <c r="J33" s="118">
        <v>0</v>
      </c>
      <c r="K33" s="45"/>
    </row>
    <row r="34" spans="2:11" s="1" customFormat="1" ht="14.45" hidden="1" customHeight="1" x14ac:dyDescent="0.3">
      <c r="B34" s="41"/>
      <c r="C34" s="42"/>
      <c r="D34" s="42"/>
      <c r="E34" s="49" t="s">
        <v>45</v>
      </c>
      <c r="F34" s="118">
        <f>ROUND(SUM(BI87:BI178), 2)</f>
        <v>0</v>
      </c>
      <c r="G34" s="42"/>
      <c r="H34" s="42"/>
      <c r="I34" s="119">
        <v>0</v>
      </c>
      <c r="J34" s="118">
        <v>0</v>
      </c>
      <c r="K34" s="45"/>
    </row>
    <row r="35" spans="2:11" s="1" customFormat="1" ht="6.95" customHeight="1" x14ac:dyDescent="0.3">
      <c r="B35" s="41"/>
      <c r="C35" s="42"/>
      <c r="D35" s="42"/>
      <c r="E35" s="42"/>
      <c r="F35" s="42"/>
      <c r="G35" s="42"/>
      <c r="H35" s="42"/>
      <c r="I35" s="106"/>
      <c r="J35" s="42"/>
      <c r="K35" s="45"/>
    </row>
    <row r="36" spans="2:11" s="1" customFormat="1" ht="25.35" customHeight="1" x14ac:dyDescent="0.3">
      <c r="B36" s="41"/>
      <c r="C36" s="120"/>
      <c r="D36" s="121" t="s">
        <v>46</v>
      </c>
      <c r="E36" s="71"/>
      <c r="F36" s="71"/>
      <c r="G36" s="122" t="s">
        <v>47</v>
      </c>
      <c r="H36" s="123" t="s">
        <v>48</v>
      </c>
      <c r="I36" s="124"/>
      <c r="J36" s="125">
        <f>SUM(J27:J34)</f>
        <v>0</v>
      </c>
      <c r="K36" s="126"/>
    </row>
    <row r="37" spans="2:11" s="1" customFormat="1" ht="14.45" customHeight="1" x14ac:dyDescent="0.3">
      <c r="B37" s="56"/>
      <c r="C37" s="57"/>
      <c r="D37" s="57"/>
      <c r="E37" s="57"/>
      <c r="F37" s="57"/>
      <c r="G37" s="57"/>
      <c r="H37" s="57"/>
      <c r="I37" s="127"/>
      <c r="J37" s="57"/>
      <c r="K37" s="58"/>
    </row>
    <row r="41" spans="2:11" s="1" customFormat="1" ht="6.95" customHeight="1" x14ac:dyDescent="0.3">
      <c r="B41" s="59"/>
      <c r="C41" s="60"/>
      <c r="D41" s="60"/>
      <c r="E41" s="60"/>
      <c r="F41" s="60"/>
      <c r="G41" s="60"/>
      <c r="H41" s="60"/>
      <c r="I41" s="128"/>
      <c r="J41" s="60"/>
      <c r="K41" s="129"/>
    </row>
    <row r="42" spans="2:11" s="1" customFormat="1" ht="36.950000000000003" customHeight="1" x14ac:dyDescent="0.3">
      <c r="B42" s="41"/>
      <c r="C42" s="30" t="s">
        <v>98</v>
      </c>
      <c r="D42" s="42"/>
      <c r="E42" s="42"/>
      <c r="F42" s="42"/>
      <c r="G42" s="42"/>
      <c r="H42" s="42"/>
      <c r="I42" s="106"/>
      <c r="J42" s="42"/>
      <c r="K42" s="45"/>
    </row>
    <row r="43" spans="2:11" s="1" customFormat="1" ht="6.95" customHeight="1" x14ac:dyDescent="0.3">
      <c r="B43" s="41"/>
      <c r="C43" s="42"/>
      <c r="D43" s="42"/>
      <c r="E43" s="42"/>
      <c r="F43" s="42"/>
      <c r="G43" s="42"/>
      <c r="H43" s="42"/>
      <c r="I43" s="106"/>
      <c r="J43" s="42"/>
      <c r="K43" s="45"/>
    </row>
    <row r="44" spans="2:11" s="1" customFormat="1" ht="14.45" customHeight="1" x14ac:dyDescent="0.3">
      <c r="B44" s="41"/>
      <c r="C44" s="37" t="s">
        <v>19</v>
      </c>
      <c r="D44" s="42"/>
      <c r="E44" s="42"/>
      <c r="F44" s="42"/>
      <c r="G44" s="42"/>
      <c r="H44" s="42"/>
      <c r="I44" s="106"/>
      <c r="J44" s="42"/>
      <c r="K44" s="45"/>
    </row>
    <row r="45" spans="2:11" s="1" customFormat="1" ht="16.5" customHeight="1" x14ac:dyDescent="0.3">
      <c r="B45" s="41"/>
      <c r="C45" s="42"/>
      <c r="D45" s="42"/>
      <c r="E45" s="360" t="str">
        <f>E7</f>
        <v>Déčko - rekonstrukce střechy</v>
      </c>
      <c r="F45" s="361"/>
      <c r="G45" s="361"/>
      <c r="H45" s="361"/>
      <c r="I45" s="106"/>
      <c r="J45" s="42"/>
      <c r="K45" s="45"/>
    </row>
    <row r="46" spans="2:11" s="1" customFormat="1" ht="14.45" customHeight="1" x14ac:dyDescent="0.3">
      <c r="B46" s="41"/>
      <c r="C46" s="37" t="s">
        <v>96</v>
      </c>
      <c r="D46" s="42"/>
      <c r="E46" s="42"/>
      <c r="F46" s="42"/>
      <c r="G46" s="42"/>
      <c r="H46" s="42"/>
      <c r="I46" s="106"/>
      <c r="J46" s="42"/>
      <c r="K46" s="45"/>
    </row>
    <row r="47" spans="2:11" s="1" customFormat="1" ht="17.25" customHeight="1" x14ac:dyDescent="0.3">
      <c r="B47" s="41"/>
      <c r="C47" s="42"/>
      <c r="D47" s="42"/>
      <c r="E47" s="362" t="str">
        <f>E9</f>
        <v>180401 - S1 - Střecha 1</v>
      </c>
      <c r="F47" s="363"/>
      <c r="G47" s="363"/>
      <c r="H47" s="363"/>
      <c r="I47" s="106"/>
      <c r="J47" s="42"/>
      <c r="K47" s="45"/>
    </row>
    <row r="48" spans="2:11" s="1" customFormat="1" ht="6.95" customHeight="1" x14ac:dyDescent="0.3">
      <c r="B48" s="41"/>
      <c r="C48" s="42"/>
      <c r="D48" s="42"/>
      <c r="E48" s="42"/>
      <c r="F48" s="42"/>
      <c r="G48" s="42"/>
      <c r="H48" s="42"/>
      <c r="I48" s="106"/>
      <c r="J48" s="42"/>
      <c r="K48" s="45"/>
    </row>
    <row r="49" spans="2:47" s="1" customFormat="1" ht="18" customHeight="1" x14ac:dyDescent="0.3">
      <c r="B49" s="41"/>
      <c r="C49" s="37" t="s">
        <v>22</v>
      </c>
      <c r="D49" s="42"/>
      <c r="E49" s="42"/>
      <c r="F49" s="35" t="str">
        <f>F12</f>
        <v xml:space="preserve"> </v>
      </c>
      <c r="G49" s="42"/>
      <c r="H49" s="42"/>
      <c r="I49" s="107" t="s">
        <v>24</v>
      </c>
      <c r="J49" s="108" t="str">
        <f>IF(J12="","",J12)</f>
        <v>24. 3. 2018</v>
      </c>
      <c r="K49" s="45"/>
    </row>
    <row r="50" spans="2:47" s="1" customFormat="1" ht="6.95" customHeight="1" x14ac:dyDescent="0.3">
      <c r="B50" s="41"/>
      <c r="C50" s="42"/>
      <c r="D50" s="42"/>
      <c r="E50" s="42"/>
      <c r="F50" s="42"/>
      <c r="G50" s="42"/>
      <c r="H50" s="42"/>
      <c r="I50" s="106"/>
      <c r="J50" s="42"/>
      <c r="K50" s="45"/>
    </row>
    <row r="51" spans="2:47" s="1" customFormat="1" ht="15" x14ac:dyDescent="0.3">
      <c r="B51" s="41"/>
      <c r="C51" s="37" t="s">
        <v>26</v>
      </c>
      <c r="D51" s="42"/>
      <c r="E51" s="42"/>
      <c r="F51" s="35" t="str">
        <f>E15</f>
        <v xml:space="preserve"> </v>
      </c>
      <c r="G51" s="42"/>
      <c r="H51" s="42"/>
      <c r="I51" s="107" t="s">
        <v>32</v>
      </c>
      <c r="J51" s="351" t="str">
        <f>E21</f>
        <v xml:space="preserve"> </v>
      </c>
      <c r="K51" s="45"/>
    </row>
    <row r="52" spans="2:47" s="1" customFormat="1" ht="14.45" customHeight="1" x14ac:dyDescent="0.3">
      <c r="B52" s="41"/>
      <c r="C52" s="37" t="s">
        <v>30</v>
      </c>
      <c r="D52" s="42"/>
      <c r="E52" s="42"/>
      <c r="F52" s="35" t="str">
        <f>IF(E18="","",E18)</f>
        <v/>
      </c>
      <c r="G52" s="42"/>
      <c r="H52" s="42"/>
      <c r="I52" s="106"/>
      <c r="J52" s="355"/>
      <c r="K52" s="45"/>
    </row>
    <row r="53" spans="2:47" s="1" customFormat="1" ht="10.35" customHeight="1" x14ac:dyDescent="0.3">
      <c r="B53" s="41"/>
      <c r="C53" s="42"/>
      <c r="D53" s="42"/>
      <c r="E53" s="42"/>
      <c r="F53" s="42"/>
      <c r="G53" s="42"/>
      <c r="H53" s="42"/>
      <c r="I53" s="106"/>
      <c r="J53" s="42"/>
      <c r="K53" s="45"/>
    </row>
    <row r="54" spans="2:47" s="1" customFormat="1" ht="29.25" customHeight="1" x14ac:dyDescent="0.3">
      <c r="B54" s="41"/>
      <c r="C54" s="130" t="s">
        <v>99</v>
      </c>
      <c r="D54" s="120"/>
      <c r="E54" s="120"/>
      <c r="F54" s="120"/>
      <c r="G54" s="120"/>
      <c r="H54" s="120"/>
      <c r="I54" s="131"/>
      <c r="J54" s="132" t="s">
        <v>100</v>
      </c>
      <c r="K54" s="133"/>
    </row>
    <row r="55" spans="2:47" s="1" customFormat="1" ht="10.35" customHeight="1" x14ac:dyDescent="0.3">
      <c r="B55" s="41"/>
      <c r="C55" s="42"/>
      <c r="D55" s="42"/>
      <c r="E55" s="42"/>
      <c r="F55" s="42"/>
      <c r="G55" s="42"/>
      <c r="H55" s="42"/>
      <c r="I55" s="106"/>
      <c r="J55" s="42"/>
      <c r="K55" s="45"/>
    </row>
    <row r="56" spans="2:47" s="1" customFormat="1" ht="29.25" customHeight="1" x14ac:dyDescent="0.3">
      <c r="B56" s="41"/>
      <c r="C56" s="134" t="s">
        <v>101</v>
      </c>
      <c r="D56" s="42"/>
      <c r="E56" s="42"/>
      <c r="F56" s="42"/>
      <c r="G56" s="42"/>
      <c r="H56" s="42"/>
      <c r="I56" s="106"/>
      <c r="J56" s="116">
        <f>J87</f>
        <v>0</v>
      </c>
      <c r="K56" s="45"/>
      <c r="AU56" s="24" t="s">
        <v>102</v>
      </c>
    </row>
    <row r="57" spans="2:47" s="7" customFormat="1" ht="24.95" customHeight="1" x14ac:dyDescent="0.3">
      <c r="B57" s="135"/>
      <c r="C57" s="136"/>
      <c r="D57" s="137" t="s">
        <v>103</v>
      </c>
      <c r="E57" s="138"/>
      <c r="F57" s="138"/>
      <c r="G57" s="138"/>
      <c r="H57" s="138"/>
      <c r="I57" s="139"/>
      <c r="J57" s="140">
        <f>J88</f>
        <v>0</v>
      </c>
      <c r="K57" s="141"/>
    </row>
    <row r="58" spans="2:47" s="8" customFormat="1" ht="19.899999999999999" customHeight="1" x14ac:dyDescent="0.3">
      <c r="B58" s="142"/>
      <c r="C58" s="143"/>
      <c r="D58" s="144" t="s">
        <v>104</v>
      </c>
      <c r="E58" s="145"/>
      <c r="F58" s="145"/>
      <c r="G58" s="145"/>
      <c r="H58" s="145"/>
      <c r="I58" s="146"/>
      <c r="J58" s="147">
        <f>J89</f>
        <v>0</v>
      </c>
      <c r="K58" s="148"/>
    </row>
    <row r="59" spans="2:47" s="8" customFormat="1" ht="14.85" customHeight="1" x14ac:dyDescent="0.3">
      <c r="B59" s="142"/>
      <c r="C59" s="143"/>
      <c r="D59" s="144" t="s">
        <v>105</v>
      </c>
      <c r="E59" s="145"/>
      <c r="F59" s="145"/>
      <c r="G59" s="145"/>
      <c r="H59" s="145"/>
      <c r="I59" s="146"/>
      <c r="J59" s="147">
        <f>J90</f>
        <v>0</v>
      </c>
      <c r="K59" s="148"/>
    </row>
    <row r="60" spans="2:47" s="8" customFormat="1" ht="19.899999999999999" customHeight="1" x14ac:dyDescent="0.3">
      <c r="B60" s="142"/>
      <c r="C60" s="143"/>
      <c r="D60" s="144" t="s">
        <v>106</v>
      </c>
      <c r="E60" s="145"/>
      <c r="F60" s="145"/>
      <c r="G60" s="145"/>
      <c r="H60" s="145"/>
      <c r="I60" s="146"/>
      <c r="J60" s="147">
        <f>J92</f>
        <v>0</v>
      </c>
      <c r="K60" s="148"/>
    </row>
    <row r="61" spans="2:47" s="8" customFormat="1" ht="14.85" customHeight="1" x14ac:dyDescent="0.3">
      <c r="B61" s="142"/>
      <c r="C61" s="143"/>
      <c r="D61" s="144" t="s">
        <v>107</v>
      </c>
      <c r="E61" s="145"/>
      <c r="F61" s="145"/>
      <c r="G61" s="145"/>
      <c r="H61" s="145"/>
      <c r="I61" s="146"/>
      <c r="J61" s="147">
        <f>J93</f>
        <v>0</v>
      </c>
      <c r="K61" s="148"/>
    </row>
    <row r="62" spans="2:47" s="8" customFormat="1" ht="21.75" customHeight="1" x14ac:dyDescent="0.3">
      <c r="B62" s="142"/>
      <c r="C62" s="143"/>
      <c r="D62" s="144" t="s">
        <v>108</v>
      </c>
      <c r="E62" s="145"/>
      <c r="F62" s="145"/>
      <c r="G62" s="145"/>
      <c r="H62" s="145"/>
      <c r="I62" s="146"/>
      <c r="J62" s="147">
        <f>J94</f>
        <v>0</v>
      </c>
      <c r="K62" s="148"/>
    </row>
    <row r="63" spans="2:47" s="7" customFormat="1" ht="24.95" customHeight="1" x14ac:dyDescent="0.3">
      <c r="B63" s="135"/>
      <c r="C63" s="136"/>
      <c r="D63" s="137" t="s">
        <v>109</v>
      </c>
      <c r="E63" s="138"/>
      <c r="F63" s="138"/>
      <c r="G63" s="138"/>
      <c r="H63" s="138"/>
      <c r="I63" s="139"/>
      <c r="J63" s="140">
        <f>J105</f>
        <v>0</v>
      </c>
      <c r="K63" s="141"/>
    </row>
    <row r="64" spans="2:47" s="8" customFormat="1" ht="19.899999999999999" customHeight="1" x14ac:dyDescent="0.3">
      <c r="B64" s="142"/>
      <c r="C64" s="143"/>
      <c r="D64" s="144" t="s">
        <v>110</v>
      </c>
      <c r="E64" s="145"/>
      <c r="F64" s="145"/>
      <c r="G64" s="145"/>
      <c r="H64" s="145"/>
      <c r="I64" s="146"/>
      <c r="J64" s="147">
        <f>J106</f>
        <v>0</v>
      </c>
      <c r="K64" s="148"/>
    </row>
    <row r="65" spans="2:12" s="8" customFormat="1" ht="19.899999999999999" customHeight="1" x14ac:dyDescent="0.3">
      <c r="B65" s="142"/>
      <c r="C65" s="143"/>
      <c r="D65" s="144" t="s">
        <v>111</v>
      </c>
      <c r="E65" s="145"/>
      <c r="F65" s="145"/>
      <c r="G65" s="145"/>
      <c r="H65" s="145"/>
      <c r="I65" s="146"/>
      <c r="J65" s="147">
        <f>J108</f>
        <v>0</v>
      </c>
      <c r="K65" s="148"/>
    </row>
    <row r="66" spans="2:12" s="8" customFormat="1" ht="19.899999999999999" customHeight="1" x14ac:dyDescent="0.3">
      <c r="B66" s="142"/>
      <c r="C66" s="143"/>
      <c r="D66" s="144" t="s">
        <v>112</v>
      </c>
      <c r="E66" s="145"/>
      <c r="F66" s="145"/>
      <c r="G66" s="145"/>
      <c r="H66" s="145"/>
      <c r="I66" s="146"/>
      <c r="J66" s="147">
        <f>J125</f>
        <v>0</v>
      </c>
      <c r="K66" s="148"/>
    </row>
    <row r="67" spans="2:12" s="8" customFormat="1" ht="19.899999999999999" customHeight="1" x14ac:dyDescent="0.3">
      <c r="B67" s="142"/>
      <c r="C67" s="143"/>
      <c r="D67" s="144" t="s">
        <v>113</v>
      </c>
      <c r="E67" s="145"/>
      <c r="F67" s="145"/>
      <c r="G67" s="145"/>
      <c r="H67" s="145"/>
      <c r="I67" s="146"/>
      <c r="J67" s="147">
        <f>J159</f>
        <v>0</v>
      </c>
      <c r="K67" s="148"/>
    </row>
    <row r="68" spans="2:12" s="1" customFormat="1" ht="21.75" customHeight="1" x14ac:dyDescent="0.3">
      <c r="B68" s="41"/>
      <c r="C68" s="42"/>
      <c r="D68" s="42"/>
      <c r="E68" s="42"/>
      <c r="F68" s="42"/>
      <c r="G68" s="42"/>
      <c r="H68" s="42"/>
      <c r="I68" s="106"/>
      <c r="J68" s="42"/>
      <c r="K68" s="45"/>
    </row>
    <row r="69" spans="2:12" s="1" customFormat="1" ht="6.95" customHeight="1" x14ac:dyDescent="0.3">
      <c r="B69" s="56"/>
      <c r="C69" s="57"/>
      <c r="D69" s="57"/>
      <c r="E69" s="57"/>
      <c r="F69" s="57"/>
      <c r="G69" s="57"/>
      <c r="H69" s="57"/>
      <c r="I69" s="127"/>
      <c r="J69" s="57"/>
      <c r="K69" s="58"/>
    </row>
    <row r="73" spans="2:12" s="1" customFormat="1" ht="6.95" customHeight="1" x14ac:dyDescent="0.3">
      <c r="B73" s="59"/>
      <c r="C73" s="60"/>
      <c r="D73" s="60"/>
      <c r="E73" s="60"/>
      <c r="F73" s="60"/>
      <c r="G73" s="60"/>
      <c r="H73" s="60"/>
      <c r="I73" s="128"/>
      <c r="J73" s="60"/>
      <c r="K73" s="60"/>
      <c r="L73" s="41"/>
    </row>
    <row r="74" spans="2:12" s="1" customFormat="1" ht="36.950000000000003" customHeight="1" x14ac:dyDescent="0.3">
      <c r="B74" s="41"/>
      <c r="C74" s="61" t="s">
        <v>114</v>
      </c>
      <c r="L74" s="41"/>
    </row>
    <row r="75" spans="2:12" s="1" customFormat="1" ht="6.95" customHeight="1" x14ac:dyDescent="0.3">
      <c r="B75" s="41"/>
      <c r="L75" s="41"/>
    </row>
    <row r="76" spans="2:12" s="1" customFormat="1" ht="14.45" customHeight="1" x14ac:dyDescent="0.3">
      <c r="B76" s="41"/>
      <c r="C76" s="63" t="s">
        <v>19</v>
      </c>
      <c r="L76" s="41"/>
    </row>
    <row r="77" spans="2:12" s="1" customFormat="1" ht="16.5" customHeight="1" x14ac:dyDescent="0.3">
      <c r="B77" s="41"/>
      <c r="E77" s="356" t="str">
        <f>E7</f>
        <v>Déčko - rekonstrukce střechy</v>
      </c>
      <c r="F77" s="357"/>
      <c r="G77" s="357"/>
      <c r="H77" s="357"/>
      <c r="L77" s="41"/>
    </row>
    <row r="78" spans="2:12" s="1" customFormat="1" ht="14.45" customHeight="1" x14ac:dyDescent="0.3">
      <c r="B78" s="41"/>
      <c r="C78" s="63" t="s">
        <v>96</v>
      </c>
      <c r="L78" s="41"/>
    </row>
    <row r="79" spans="2:12" s="1" customFormat="1" ht="17.25" customHeight="1" x14ac:dyDescent="0.3">
      <c r="B79" s="41"/>
      <c r="E79" s="325" t="str">
        <f>E9</f>
        <v>180401 - S1 - Střecha 1</v>
      </c>
      <c r="F79" s="358"/>
      <c r="G79" s="358"/>
      <c r="H79" s="358"/>
      <c r="L79" s="41"/>
    </row>
    <row r="80" spans="2:12" s="1" customFormat="1" ht="6.95" customHeight="1" x14ac:dyDescent="0.3">
      <c r="B80" s="41"/>
      <c r="L80" s="41"/>
    </row>
    <row r="81" spans="2:65" s="1" customFormat="1" ht="18" customHeight="1" x14ac:dyDescent="0.3">
      <c r="B81" s="41"/>
      <c r="C81" s="63" t="s">
        <v>22</v>
      </c>
      <c r="F81" s="149" t="str">
        <f>F12</f>
        <v xml:space="preserve"> </v>
      </c>
      <c r="I81" s="150" t="s">
        <v>24</v>
      </c>
      <c r="J81" s="67" t="str">
        <f>IF(J12="","",J12)</f>
        <v>24. 3. 2018</v>
      </c>
      <c r="L81" s="41"/>
    </row>
    <row r="82" spans="2:65" s="1" customFormat="1" ht="6.95" customHeight="1" x14ac:dyDescent="0.3">
      <c r="B82" s="41"/>
      <c r="L82" s="41"/>
    </row>
    <row r="83" spans="2:65" s="1" customFormat="1" ht="15" x14ac:dyDescent="0.3">
      <c r="B83" s="41"/>
      <c r="C83" s="63" t="s">
        <v>26</v>
      </c>
      <c r="F83" s="149" t="str">
        <f>E15</f>
        <v xml:space="preserve"> </v>
      </c>
      <c r="I83" s="150" t="s">
        <v>32</v>
      </c>
      <c r="J83" s="149" t="str">
        <f>E21</f>
        <v xml:space="preserve"> </v>
      </c>
      <c r="L83" s="41"/>
    </row>
    <row r="84" spans="2:65" s="1" customFormat="1" ht="14.45" customHeight="1" x14ac:dyDescent="0.3">
      <c r="B84" s="41"/>
      <c r="C84" s="63" t="s">
        <v>30</v>
      </c>
      <c r="F84" s="149" t="str">
        <f>IF(E18="","",E18)</f>
        <v/>
      </c>
      <c r="L84" s="41"/>
    </row>
    <row r="85" spans="2:65" s="1" customFormat="1" ht="10.35" customHeight="1" x14ac:dyDescent="0.3">
      <c r="B85" s="41"/>
      <c r="L85" s="41"/>
    </row>
    <row r="86" spans="2:65" s="9" customFormat="1" ht="29.25" customHeight="1" x14ac:dyDescent="0.3">
      <c r="B86" s="151"/>
      <c r="C86" s="152" t="s">
        <v>115</v>
      </c>
      <c r="D86" s="153" t="s">
        <v>55</v>
      </c>
      <c r="E86" s="153" t="s">
        <v>51</v>
      </c>
      <c r="F86" s="153" t="s">
        <v>116</v>
      </c>
      <c r="G86" s="153" t="s">
        <v>117</v>
      </c>
      <c r="H86" s="153" t="s">
        <v>118</v>
      </c>
      <c r="I86" s="154" t="s">
        <v>119</v>
      </c>
      <c r="J86" s="153" t="s">
        <v>100</v>
      </c>
      <c r="K86" s="155" t="s">
        <v>120</v>
      </c>
      <c r="L86" s="151"/>
      <c r="M86" s="73" t="s">
        <v>121</v>
      </c>
      <c r="N86" s="74" t="s">
        <v>40</v>
      </c>
      <c r="O86" s="74" t="s">
        <v>122</v>
      </c>
      <c r="P86" s="74" t="s">
        <v>123</v>
      </c>
      <c r="Q86" s="74" t="s">
        <v>124</v>
      </c>
      <c r="R86" s="74" t="s">
        <v>125</v>
      </c>
      <c r="S86" s="74" t="s">
        <v>126</v>
      </c>
      <c r="T86" s="75" t="s">
        <v>127</v>
      </c>
    </row>
    <row r="87" spans="2:65" s="1" customFormat="1" ht="29.25" customHeight="1" x14ac:dyDescent="0.35">
      <c r="B87" s="41"/>
      <c r="C87" s="77" t="s">
        <v>101</v>
      </c>
      <c r="J87" s="156">
        <f>BK87</f>
        <v>0</v>
      </c>
      <c r="L87" s="41"/>
      <c r="M87" s="76"/>
      <c r="N87" s="68"/>
      <c r="O87" s="68"/>
      <c r="P87" s="157">
        <f>P88+P105</f>
        <v>0</v>
      </c>
      <c r="Q87" s="68"/>
      <c r="R87" s="157">
        <f>R88+R105</f>
        <v>23.595790999999998</v>
      </c>
      <c r="S87" s="68"/>
      <c r="T87" s="158">
        <f>T88+T105</f>
        <v>6.9759329999999995</v>
      </c>
      <c r="AT87" s="24" t="s">
        <v>69</v>
      </c>
      <c r="AU87" s="24" t="s">
        <v>102</v>
      </c>
      <c r="BK87" s="159">
        <f>BK88+BK105</f>
        <v>0</v>
      </c>
    </row>
    <row r="88" spans="2:65" s="10" customFormat="1" ht="37.35" customHeight="1" x14ac:dyDescent="0.35">
      <c r="B88" s="160"/>
      <c r="D88" s="161" t="s">
        <v>69</v>
      </c>
      <c r="E88" s="162" t="s">
        <v>128</v>
      </c>
      <c r="F88" s="162" t="s">
        <v>129</v>
      </c>
      <c r="I88" s="163"/>
      <c r="J88" s="164">
        <f>BK88</f>
        <v>0</v>
      </c>
      <c r="L88" s="160"/>
      <c r="M88" s="165"/>
      <c r="N88" s="166"/>
      <c r="O88" s="166"/>
      <c r="P88" s="167">
        <f>P89+P92</f>
        <v>0</v>
      </c>
      <c r="Q88" s="166"/>
      <c r="R88" s="167">
        <f>R89+R92</f>
        <v>0</v>
      </c>
      <c r="S88" s="166"/>
      <c r="T88" s="168">
        <f>T89+T92</f>
        <v>0</v>
      </c>
      <c r="AR88" s="161" t="s">
        <v>78</v>
      </c>
      <c r="AT88" s="169" t="s">
        <v>69</v>
      </c>
      <c r="AU88" s="169" t="s">
        <v>70</v>
      </c>
      <c r="AY88" s="161" t="s">
        <v>130</v>
      </c>
      <c r="BK88" s="170">
        <f>BK89+BK92</f>
        <v>0</v>
      </c>
    </row>
    <row r="89" spans="2:65" s="10" customFormat="1" ht="19.899999999999999" customHeight="1" x14ac:dyDescent="0.3">
      <c r="B89" s="160"/>
      <c r="D89" s="161"/>
      <c r="E89" s="171"/>
      <c r="F89" s="171"/>
      <c r="I89" s="163"/>
      <c r="J89" s="172"/>
      <c r="L89" s="160"/>
      <c r="M89" s="165"/>
      <c r="N89" s="166"/>
      <c r="O89" s="166"/>
      <c r="P89" s="167">
        <f>P90</f>
        <v>0</v>
      </c>
      <c r="Q89" s="166"/>
      <c r="R89" s="167">
        <f>R90</f>
        <v>0</v>
      </c>
      <c r="S89" s="166"/>
      <c r="T89" s="168">
        <f>T90</f>
        <v>0</v>
      </c>
      <c r="AR89" s="161" t="s">
        <v>78</v>
      </c>
      <c r="AT89" s="169" t="s">
        <v>69</v>
      </c>
      <c r="AU89" s="169" t="s">
        <v>78</v>
      </c>
      <c r="AY89" s="161" t="s">
        <v>130</v>
      </c>
      <c r="BK89" s="170">
        <f>BK90</f>
        <v>0</v>
      </c>
    </row>
    <row r="90" spans="2:65" s="10" customFormat="1" ht="14.85" customHeight="1" x14ac:dyDescent="0.3">
      <c r="B90" s="160"/>
      <c r="D90" s="161"/>
      <c r="E90" s="171"/>
      <c r="F90" s="171"/>
      <c r="I90" s="163"/>
      <c r="J90" s="172"/>
      <c r="L90" s="160"/>
      <c r="M90" s="165"/>
      <c r="N90" s="166"/>
      <c r="O90" s="166"/>
      <c r="P90" s="167">
        <f>P91</f>
        <v>0</v>
      </c>
      <c r="Q90" s="166"/>
      <c r="R90" s="167">
        <f>R91</f>
        <v>0</v>
      </c>
      <c r="S90" s="166"/>
      <c r="T90" s="168">
        <f>T91</f>
        <v>0</v>
      </c>
      <c r="AR90" s="161" t="s">
        <v>78</v>
      </c>
      <c r="AT90" s="169" t="s">
        <v>69</v>
      </c>
      <c r="AU90" s="169" t="s">
        <v>80</v>
      </c>
      <c r="AY90" s="161" t="s">
        <v>130</v>
      </c>
      <c r="BK90" s="170">
        <f>BK91</f>
        <v>0</v>
      </c>
    </row>
    <row r="91" spans="2:65" s="1" customFormat="1" ht="25.5" hidden="1" customHeight="1" x14ac:dyDescent="0.3">
      <c r="B91" s="173"/>
      <c r="C91" s="174"/>
      <c r="D91" s="174"/>
      <c r="E91" s="175"/>
      <c r="F91" s="176"/>
      <c r="G91" s="177"/>
      <c r="H91" s="178"/>
      <c r="I91" s="179"/>
      <c r="J91" s="180"/>
      <c r="K91" s="176"/>
      <c r="L91" s="41"/>
      <c r="M91" s="181" t="s">
        <v>5</v>
      </c>
      <c r="N91" s="182" t="s">
        <v>41</v>
      </c>
      <c r="O91" s="42"/>
      <c r="P91" s="183">
        <f>O91*H91</f>
        <v>0</v>
      </c>
      <c r="Q91" s="183">
        <v>3.82E-3</v>
      </c>
      <c r="R91" s="183">
        <f>Q91*H91</f>
        <v>0</v>
      </c>
      <c r="S91" s="183">
        <v>0</v>
      </c>
      <c r="T91" s="184">
        <f>S91*H91</f>
        <v>0</v>
      </c>
      <c r="AR91" s="24" t="s">
        <v>135</v>
      </c>
      <c r="AT91" s="24" t="s">
        <v>133</v>
      </c>
      <c r="AU91" s="24" t="s">
        <v>136</v>
      </c>
      <c r="AY91" s="24" t="s">
        <v>130</v>
      </c>
      <c r="BE91" s="185">
        <f>IF(N91="základní",J91,0)</f>
        <v>0</v>
      </c>
      <c r="BF91" s="185">
        <f>IF(N91="snížená",J91,0)</f>
        <v>0</v>
      </c>
      <c r="BG91" s="185">
        <f>IF(N91="zákl. přenesená",J91,0)</f>
        <v>0</v>
      </c>
      <c r="BH91" s="185">
        <f>IF(N91="sníž. přenesená",J91,0)</f>
        <v>0</v>
      </c>
      <c r="BI91" s="185">
        <f>IF(N91="nulová",J91,0)</f>
        <v>0</v>
      </c>
      <c r="BJ91" s="24" t="s">
        <v>78</v>
      </c>
      <c r="BK91" s="185">
        <f>ROUND(I91*H91,2)</f>
        <v>0</v>
      </c>
      <c r="BL91" s="24" t="s">
        <v>135</v>
      </c>
      <c r="BM91" s="24" t="s">
        <v>137</v>
      </c>
    </row>
    <row r="92" spans="2:65" s="10" customFormat="1" ht="29.85" customHeight="1" x14ac:dyDescent="0.3">
      <c r="B92" s="160"/>
      <c r="D92" s="161" t="s">
        <v>69</v>
      </c>
      <c r="E92" s="171" t="s">
        <v>138</v>
      </c>
      <c r="F92" s="171" t="s">
        <v>139</v>
      </c>
      <c r="I92" s="163"/>
      <c r="J92" s="172">
        <f>BK92</f>
        <v>0</v>
      </c>
      <c r="L92" s="160"/>
      <c r="M92" s="165"/>
      <c r="N92" s="166"/>
      <c r="O92" s="166"/>
      <c r="P92" s="167">
        <f>P93</f>
        <v>0</v>
      </c>
      <c r="Q92" s="166"/>
      <c r="R92" s="167">
        <f>R93</f>
        <v>0</v>
      </c>
      <c r="S92" s="166"/>
      <c r="T92" s="168">
        <f>T93</f>
        <v>0</v>
      </c>
      <c r="AR92" s="161" t="s">
        <v>78</v>
      </c>
      <c r="AT92" s="169" t="s">
        <v>69</v>
      </c>
      <c r="AU92" s="169" t="s">
        <v>78</v>
      </c>
      <c r="AY92" s="161" t="s">
        <v>130</v>
      </c>
      <c r="BK92" s="170">
        <f>BK93</f>
        <v>0</v>
      </c>
    </row>
    <row r="93" spans="2:65" s="10" customFormat="1" ht="14.85" customHeight="1" x14ac:dyDescent="0.3">
      <c r="B93" s="160"/>
      <c r="D93" s="161" t="s">
        <v>69</v>
      </c>
      <c r="E93" s="171" t="s">
        <v>140</v>
      </c>
      <c r="F93" s="171" t="s">
        <v>141</v>
      </c>
      <c r="I93" s="163"/>
      <c r="J93" s="172">
        <f>BK93</f>
        <v>0</v>
      </c>
      <c r="L93" s="160"/>
      <c r="M93" s="165"/>
      <c r="N93" s="166"/>
      <c r="O93" s="166"/>
      <c r="P93" s="167">
        <f>P94</f>
        <v>0</v>
      </c>
      <c r="Q93" s="166"/>
      <c r="R93" s="167">
        <f>R94</f>
        <v>0</v>
      </c>
      <c r="S93" s="166"/>
      <c r="T93" s="168">
        <f>T94</f>
        <v>0</v>
      </c>
      <c r="AR93" s="161" t="s">
        <v>78</v>
      </c>
      <c r="AT93" s="169" t="s">
        <v>69</v>
      </c>
      <c r="AU93" s="169" t="s">
        <v>80</v>
      </c>
      <c r="AY93" s="161" t="s">
        <v>130</v>
      </c>
      <c r="BK93" s="170">
        <f>BK94</f>
        <v>0</v>
      </c>
    </row>
    <row r="94" spans="2:65" s="11" customFormat="1" ht="14.45" customHeight="1" x14ac:dyDescent="0.3">
      <c r="B94" s="186"/>
      <c r="D94" s="187" t="s">
        <v>69</v>
      </c>
      <c r="E94" s="187" t="s">
        <v>142</v>
      </c>
      <c r="F94" s="187" t="s">
        <v>143</v>
      </c>
      <c r="I94" s="188"/>
      <c r="J94" s="189">
        <f>BK94</f>
        <v>0</v>
      </c>
      <c r="L94" s="186"/>
      <c r="M94" s="190"/>
      <c r="N94" s="191"/>
      <c r="O94" s="191"/>
      <c r="P94" s="192">
        <f>SUM(P95:P104)</f>
        <v>0</v>
      </c>
      <c r="Q94" s="191"/>
      <c r="R94" s="192">
        <f>SUM(R95:R104)</f>
        <v>0</v>
      </c>
      <c r="S94" s="191"/>
      <c r="T94" s="193">
        <f>SUM(T95:T104)</f>
        <v>0</v>
      </c>
      <c r="AR94" s="187" t="s">
        <v>78</v>
      </c>
      <c r="AT94" s="194" t="s">
        <v>69</v>
      </c>
      <c r="AU94" s="194" t="s">
        <v>136</v>
      </c>
      <c r="AY94" s="187" t="s">
        <v>130</v>
      </c>
      <c r="BK94" s="195">
        <f>SUM(BK95:BK104)</f>
        <v>0</v>
      </c>
    </row>
    <row r="95" spans="2:65" s="1" customFormat="1" ht="25.5" customHeight="1" x14ac:dyDescent="0.3">
      <c r="B95" s="173"/>
      <c r="C95" s="174">
        <v>1</v>
      </c>
      <c r="D95" s="174" t="s">
        <v>133</v>
      </c>
      <c r="E95" s="175" t="s">
        <v>144</v>
      </c>
      <c r="F95" s="176" t="s">
        <v>145</v>
      </c>
      <c r="G95" s="177" t="s">
        <v>146</v>
      </c>
      <c r="H95" s="178">
        <v>2.0659999999999998</v>
      </c>
      <c r="I95" s="179"/>
      <c r="J95" s="180">
        <f>ROUND(I95*H95,2)</f>
        <v>0</v>
      </c>
      <c r="K95" s="176" t="s">
        <v>147</v>
      </c>
      <c r="L95" s="41"/>
      <c r="M95" s="181" t="s">
        <v>5</v>
      </c>
      <c r="N95" s="182" t="s">
        <v>41</v>
      </c>
      <c r="O95" s="42"/>
      <c r="P95" s="183">
        <f>O95*H95</f>
        <v>0</v>
      </c>
      <c r="Q95" s="183">
        <v>0</v>
      </c>
      <c r="R95" s="183">
        <f>Q95*H95</f>
        <v>0</v>
      </c>
      <c r="S95" s="183">
        <v>0</v>
      </c>
      <c r="T95" s="184">
        <f>S95*H95</f>
        <v>0</v>
      </c>
      <c r="AR95" s="24" t="s">
        <v>135</v>
      </c>
      <c r="AT95" s="24" t="s">
        <v>133</v>
      </c>
      <c r="AU95" s="24" t="s">
        <v>135</v>
      </c>
      <c r="AY95" s="24" t="s">
        <v>130</v>
      </c>
      <c r="BE95" s="185">
        <f>IF(N95="základní",J95,0)</f>
        <v>0</v>
      </c>
      <c r="BF95" s="185">
        <f>IF(N95="snížená",J95,0)</f>
        <v>0</v>
      </c>
      <c r="BG95" s="185">
        <f>IF(N95="zákl. přenesená",J95,0)</f>
        <v>0</v>
      </c>
      <c r="BH95" s="185">
        <f>IF(N95="sníž. přenesená",J95,0)</f>
        <v>0</v>
      </c>
      <c r="BI95" s="185">
        <f>IF(N95="nulová",J95,0)</f>
        <v>0</v>
      </c>
      <c r="BJ95" s="24" t="s">
        <v>78</v>
      </c>
      <c r="BK95" s="185">
        <f>ROUND(I95*H95,2)</f>
        <v>0</v>
      </c>
      <c r="BL95" s="24" t="s">
        <v>135</v>
      </c>
      <c r="BM95" s="24" t="s">
        <v>80</v>
      </c>
    </row>
    <row r="96" spans="2:65" s="1" customFormat="1" ht="121.5" x14ac:dyDescent="0.3">
      <c r="B96" s="41"/>
      <c r="D96" s="196" t="s">
        <v>148</v>
      </c>
      <c r="F96" s="197" t="s">
        <v>149</v>
      </c>
      <c r="I96" s="198"/>
      <c r="L96" s="41"/>
      <c r="M96" s="199"/>
      <c r="N96" s="42"/>
      <c r="O96" s="42"/>
      <c r="P96" s="42"/>
      <c r="Q96" s="42"/>
      <c r="R96" s="42"/>
      <c r="S96" s="42"/>
      <c r="T96" s="70"/>
      <c r="AT96" s="24" t="s">
        <v>148</v>
      </c>
      <c r="AU96" s="24" t="s">
        <v>135</v>
      </c>
    </row>
    <row r="97" spans="2:65" s="1" customFormat="1" ht="25.5" customHeight="1" x14ac:dyDescent="0.3">
      <c r="B97" s="173"/>
      <c r="C97" s="174">
        <v>2</v>
      </c>
      <c r="D97" s="174" t="s">
        <v>133</v>
      </c>
      <c r="E97" s="175" t="s">
        <v>150</v>
      </c>
      <c r="F97" s="176" t="s">
        <v>151</v>
      </c>
      <c r="G97" s="177" t="s">
        <v>146</v>
      </c>
      <c r="H97" s="178">
        <v>2.0659999999999998</v>
      </c>
      <c r="I97" s="179"/>
      <c r="J97" s="180">
        <f>ROUND(I97*H97,2)</f>
        <v>0</v>
      </c>
      <c r="K97" s="176" t="s">
        <v>147</v>
      </c>
      <c r="L97" s="41"/>
      <c r="M97" s="181" t="s">
        <v>5</v>
      </c>
      <c r="N97" s="182" t="s">
        <v>41</v>
      </c>
      <c r="O97" s="42"/>
      <c r="P97" s="183">
        <f>O97*H97</f>
        <v>0</v>
      </c>
      <c r="Q97" s="183">
        <v>0</v>
      </c>
      <c r="R97" s="183">
        <f>Q97*H97</f>
        <v>0</v>
      </c>
      <c r="S97" s="183">
        <v>0</v>
      </c>
      <c r="T97" s="184">
        <f>S97*H97</f>
        <v>0</v>
      </c>
      <c r="AR97" s="24" t="s">
        <v>135</v>
      </c>
      <c r="AT97" s="24" t="s">
        <v>133</v>
      </c>
      <c r="AU97" s="24" t="s">
        <v>135</v>
      </c>
      <c r="AY97" s="24" t="s">
        <v>130</v>
      </c>
      <c r="BE97" s="185">
        <f>IF(N97="základní",J97,0)</f>
        <v>0</v>
      </c>
      <c r="BF97" s="185">
        <f>IF(N97="snížená",J97,0)</f>
        <v>0</v>
      </c>
      <c r="BG97" s="185">
        <f>IF(N97="zákl. přenesená",J97,0)</f>
        <v>0</v>
      </c>
      <c r="BH97" s="185">
        <f>IF(N97="sníž. přenesená",J97,0)</f>
        <v>0</v>
      </c>
      <c r="BI97" s="185">
        <f>IF(N97="nulová",J97,0)</f>
        <v>0</v>
      </c>
      <c r="BJ97" s="24" t="s">
        <v>78</v>
      </c>
      <c r="BK97" s="185">
        <f>ROUND(I97*H97,2)</f>
        <v>0</v>
      </c>
      <c r="BL97" s="24" t="s">
        <v>135</v>
      </c>
      <c r="BM97" s="24" t="s">
        <v>135</v>
      </c>
    </row>
    <row r="98" spans="2:65" s="1" customFormat="1" ht="81" x14ac:dyDescent="0.3">
      <c r="B98" s="41"/>
      <c r="D98" s="196" t="s">
        <v>148</v>
      </c>
      <c r="F98" s="197" t="s">
        <v>152</v>
      </c>
      <c r="I98" s="198"/>
      <c r="L98" s="41"/>
      <c r="M98" s="199"/>
      <c r="N98" s="42"/>
      <c r="O98" s="42"/>
      <c r="P98" s="42"/>
      <c r="Q98" s="42"/>
      <c r="R98" s="42"/>
      <c r="S98" s="42"/>
      <c r="T98" s="70"/>
      <c r="AT98" s="24" t="s">
        <v>148</v>
      </c>
      <c r="AU98" s="24" t="s">
        <v>135</v>
      </c>
    </row>
    <row r="99" spans="2:65" s="1" customFormat="1" ht="25.5" customHeight="1" x14ac:dyDescent="0.3">
      <c r="B99" s="173"/>
      <c r="C99" s="174">
        <v>3</v>
      </c>
      <c r="D99" s="174" t="s">
        <v>133</v>
      </c>
      <c r="E99" s="175" t="s">
        <v>153</v>
      </c>
      <c r="F99" s="176" t="s">
        <v>154</v>
      </c>
      <c r="G99" s="177" t="s">
        <v>146</v>
      </c>
      <c r="H99" s="178">
        <v>20.66</v>
      </c>
      <c r="I99" s="179"/>
      <c r="J99" s="180">
        <f>ROUND(I99*H99,2)</f>
        <v>0</v>
      </c>
      <c r="K99" s="176" t="s">
        <v>147</v>
      </c>
      <c r="L99" s="41"/>
      <c r="M99" s="181" t="s">
        <v>5</v>
      </c>
      <c r="N99" s="182" t="s">
        <v>41</v>
      </c>
      <c r="O99" s="42"/>
      <c r="P99" s="183">
        <f>O99*H99</f>
        <v>0</v>
      </c>
      <c r="Q99" s="183">
        <v>0</v>
      </c>
      <c r="R99" s="183">
        <f>Q99*H99</f>
        <v>0</v>
      </c>
      <c r="S99" s="183">
        <v>0</v>
      </c>
      <c r="T99" s="184">
        <f>S99*H99</f>
        <v>0</v>
      </c>
      <c r="AR99" s="24" t="s">
        <v>135</v>
      </c>
      <c r="AT99" s="24" t="s">
        <v>133</v>
      </c>
      <c r="AU99" s="24" t="s">
        <v>135</v>
      </c>
      <c r="AY99" s="24" t="s">
        <v>130</v>
      </c>
      <c r="BE99" s="185">
        <f>IF(N99="základní",J99,0)</f>
        <v>0</v>
      </c>
      <c r="BF99" s="185">
        <f>IF(N99="snížená",J99,0)</f>
        <v>0</v>
      </c>
      <c r="BG99" s="185">
        <f>IF(N99="zákl. přenesená",J99,0)</f>
        <v>0</v>
      </c>
      <c r="BH99" s="185">
        <f>IF(N99="sníž. přenesená",J99,0)</f>
        <v>0</v>
      </c>
      <c r="BI99" s="185">
        <f>IF(N99="nulová",J99,0)</f>
        <v>0</v>
      </c>
      <c r="BJ99" s="24" t="s">
        <v>78</v>
      </c>
      <c r="BK99" s="185">
        <f>ROUND(I99*H99,2)</f>
        <v>0</v>
      </c>
      <c r="BL99" s="24" t="s">
        <v>135</v>
      </c>
      <c r="BM99" s="24" t="s">
        <v>131</v>
      </c>
    </row>
    <row r="100" spans="2:65" s="1" customFormat="1" ht="81" x14ac:dyDescent="0.3">
      <c r="B100" s="41"/>
      <c r="D100" s="196" t="s">
        <v>148</v>
      </c>
      <c r="F100" s="197" t="s">
        <v>152</v>
      </c>
      <c r="I100" s="198"/>
      <c r="L100" s="41"/>
      <c r="M100" s="199"/>
      <c r="N100" s="42"/>
      <c r="O100" s="42"/>
      <c r="P100" s="42"/>
      <c r="Q100" s="42"/>
      <c r="R100" s="42"/>
      <c r="S100" s="42"/>
      <c r="T100" s="70"/>
      <c r="AT100" s="24" t="s">
        <v>148</v>
      </c>
      <c r="AU100" s="24" t="s">
        <v>135</v>
      </c>
    </row>
    <row r="101" spans="2:65" s="1" customFormat="1" ht="25.5" customHeight="1" x14ac:dyDescent="0.3">
      <c r="B101" s="173"/>
      <c r="C101" s="174">
        <v>4</v>
      </c>
      <c r="D101" s="174" t="s">
        <v>133</v>
      </c>
      <c r="E101" s="175" t="s">
        <v>156</v>
      </c>
      <c r="F101" s="176" t="s">
        <v>157</v>
      </c>
      <c r="G101" s="177" t="s">
        <v>146</v>
      </c>
      <c r="H101" s="178">
        <v>0.70499999999999996</v>
      </c>
      <c r="I101" s="179"/>
      <c r="J101" s="180">
        <f>ROUND(I101*H101,2)</f>
        <v>0</v>
      </c>
      <c r="K101" s="176" t="s">
        <v>147</v>
      </c>
      <c r="L101" s="41"/>
      <c r="M101" s="181" t="s">
        <v>5</v>
      </c>
      <c r="N101" s="182" t="s">
        <v>41</v>
      </c>
      <c r="O101" s="42"/>
      <c r="P101" s="183">
        <f>O101*H101</f>
        <v>0</v>
      </c>
      <c r="Q101" s="183">
        <v>0</v>
      </c>
      <c r="R101" s="183">
        <f>Q101*H101</f>
        <v>0</v>
      </c>
      <c r="S101" s="183">
        <v>0</v>
      </c>
      <c r="T101" s="184">
        <f>S101*H101</f>
        <v>0</v>
      </c>
      <c r="AR101" s="24" t="s">
        <v>135</v>
      </c>
      <c r="AT101" s="24" t="s">
        <v>133</v>
      </c>
      <c r="AU101" s="24" t="s">
        <v>135</v>
      </c>
      <c r="AY101" s="24" t="s">
        <v>130</v>
      </c>
      <c r="BE101" s="185">
        <f>IF(N101="základní",J101,0)</f>
        <v>0</v>
      </c>
      <c r="BF101" s="185">
        <f>IF(N101="snížená",J101,0)</f>
        <v>0</v>
      </c>
      <c r="BG101" s="185">
        <f>IF(N101="zákl. přenesená",J101,0)</f>
        <v>0</v>
      </c>
      <c r="BH101" s="185">
        <f>IF(N101="sníž. přenesená",J101,0)</f>
        <v>0</v>
      </c>
      <c r="BI101" s="185">
        <f>IF(N101="nulová",J101,0)</f>
        <v>0</v>
      </c>
      <c r="BJ101" s="24" t="s">
        <v>78</v>
      </c>
      <c r="BK101" s="185">
        <f>ROUND(I101*H101,2)</f>
        <v>0</v>
      </c>
      <c r="BL101" s="24" t="s">
        <v>135</v>
      </c>
      <c r="BM101" s="24" t="s">
        <v>158</v>
      </c>
    </row>
    <row r="102" spans="2:65" s="1" customFormat="1" ht="81" x14ac:dyDescent="0.3">
      <c r="B102" s="41"/>
      <c r="D102" s="196" t="s">
        <v>148</v>
      </c>
      <c r="F102" s="197" t="s">
        <v>159</v>
      </c>
      <c r="I102" s="198"/>
      <c r="L102" s="41"/>
      <c r="M102" s="199"/>
      <c r="N102" s="42"/>
      <c r="O102" s="42"/>
      <c r="P102" s="42"/>
      <c r="Q102" s="42"/>
      <c r="R102" s="42"/>
      <c r="S102" s="42"/>
      <c r="T102" s="70"/>
      <c r="AT102" s="24" t="s">
        <v>148</v>
      </c>
      <c r="AU102" s="24" t="s">
        <v>135</v>
      </c>
    </row>
    <row r="103" spans="2:65" s="1" customFormat="1" ht="25.5" hidden="1" customHeight="1" x14ac:dyDescent="0.3">
      <c r="B103" s="173"/>
      <c r="C103" s="174"/>
      <c r="D103" s="174"/>
      <c r="E103" s="175"/>
      <c r="F103" s="176"/>
      <c r="G103" s="177"/>
      <c r="H103" s="178"/>
      <c r="I103" s="179"/>
      <c r="J103" s="180"/>
      <c r="K103" s="176"/>
      <c r="L103" s="41"/>
      <c r="M103" s="181" t="s">
        <v>5</v>
      </c>
      <c r="N103" s="182" t="s">
        <v>41</v>
      </c>
      <c r="O103" s="42"/>
      <c r="P103" s="183">
        <f>O103*H103</f>
        <v>0</v>
      </c>
      <c r="Q103" s="183">
        <v>0</v>
      </c>
      <c r="R103" s="183">
        <f>Q103*H103</f>
        <v>0</v>
      </c>
      <c r="S103" s="183">
        <v>0</v>
      </c>
      <c r="T103" s="184">
        <f>S103*H103</f>
        <v>0</v>
      </c>
      <c r="AR103" s="24" t="s">
        <v>135</v>
      </c>
      <c r="AT103" s="24" t="s">
        <v>133</v>
      </c>
      <c r="AU103" s="24" t="s">
        <v>135</v>
      </c>
      <c r="AY103" s="24" t="s">
        <v>130</v>
      </c>
      <c r="BE103" s="185">
        <f>IF(N103="základní",J103,0)</f>
        <v>0</v>
      </c>
      <c r="BF103" s="185">
        <f>IF(N103="snížená",J103,0)</f>
        <v>0</v>
      </c>
      <c r="BG103" s="185">
        <f>IF(N103="zákl. přenesená",J103,0)</f>
        <v>0</v>
      </c>
      <c r="BH103" s="185">
        <f>IF(N103="sníž. přenesená",J103,0)</f>
        <v>0</v>
      </c>
      <c r="BI103" s="185">
        <f>IF(N103="nulová",J103,0)</f>
        <v>0</v>
      </c>
      <c r="BJ103" s="24" t="s">
        <v>78</v>
      </c>
      <c r="BK103" s="185">
        <f>ROUND(I103*H103,2)</f>
        <v>0</v>
      </c>
      <c r="BL103" s="24" t="s">
        <v>135</v>
      </c>
      <c r="BM103" s="24" t="s">
        <v>160</v>
      </c>
    </row>
    <row r="104" spans="2:65" s="1" customFormat="1" x14ac:dyDescent="0.3">
      <c r="B104" s="41"/>
      <c r="D104" s="196"/>
      <c r="F104" s="197"/>
      <c r="I104" s="198"/>
      <c r="L104" s="41"/>
      <c r="M104" s="199"/>
      <c r="N104" s="42"/>
      <c r="O104" s="42"/>
      <c r="P104" s="42"/>
      <c r="Q104" s="42"/>
      <c r="R104" s="42"/>
      <c r="S104" s="42"/>
      <c r="T104" s="70"/>
      <c r="AT104" s="24" t="s">
        <v>148</v>
      </c>
      <c r="AU104" s="24" t="s">
        <v>135</v>
      </c>
    </row>
    <row r="105" spans="2:65" s="10" customFormat="1" ht="37.35" customHeight="1" x14ac:dyDescent="0.35">
      <c r="B105" s="160"/>
      <c r="D105" s="161" t="s">
        <v>69</v>
      </c>
      <c r="E105" s="162" t="s">
        <v>161</v>
      </c>
      <c r="F105" s="162" t="s">
        <v>162</v>
      </c>
      <c r="I105" s="163"/>
      <c r="J105" s="164">
        <f>BK105</f>
        <v>0</v>
      </c>
      <c r="L105" s="160"/>
      <c r="M105" s="165"/>
      <c r="N105" s="166"/>
      <c r="O105" s="166"/>
      <c r="P105" s="167">
        <f>P106+P108+P125+P159</f>
        <v>0</v>
      </c>
      <c r="Q105" s="166"/>
      <c r="R105" s="167">
        <f>R106+R108+R125+R159</f>
        <v>23.595790999999998</v>
      </c>
      <c r="S105" s="166"/>
      <c r="T105" s="168">
        <f>T106+T108+T125+T159</f>
        <v>6.9759329999999995</v>
      </c>
      <c r="AR105" s="161" t="s">
        <v>80</v>
      </c>
      <c r="AT105" s="169" t="s">
        <v>69</v>
      </c>
      <c r="AU105" s="169" t="s">
        <v>70</v>
      </c>
      <c r="AY105" s="161" t="s">
        <v>130</v>
      </c>
      <c r="BK105" s="170">
        <f>BK106+BK108+BK125+BK159</f>
        <v>0</v>
      </c>
    </row>
    <row r="106" spans="2:65" s="10" customFormat="1" ht="19.899999999999999" customHeight="1" x14ac:dyDescent="0.3">
      <c r="B106" s="160"/>
      <c r="D106" s="161" t="s">
        <v>69</v>
      </c>
      <c r="E106" s="171" t="s">
        <v>163</v>
      </c>
      <c r="F106" s="171" t="s">
        <v>164</v>
      </c>
      <c r="I106" s="163"/>
      <c r="J106" s="172">
        <f>BK106</f>
        <v>0</v>
      </c>
      <c r="L106" s="160"/>
      <c r="M106" s="165"/>
      <c r="N106" s="166"/>
      <c r="O106" s="166"/>
      <c r="P106" s="167">
        <f>P107</f>
        <v>0</v>
      </c>
      <c r="Q106" s="166"/>
      <c r="R106" s="167">
        <f>R107</f>
        <v>0</v>
      </c>
      <c r="S106" s="166"/>
      <c r="T106" s="168">
        <f>T107</f>
        <v>2.722</v>
      </c>
      <c r="AR106" s="161" t="s">
        <v>80</v>
      </c>
      <c r="AT106" s="169" t="s">
        <v>69</v>
      </c>
      <c r="AU106" s="169" t="s">
        <v>78</v>
      </c>
      <c r="AY106" s="161" t="s">
        <v>130</v>
      </c>
      <c r="BK106" s="170">
        <f>BK107</f>
        <v>0</v>
      </c>
    </row>
    <row r="107" spans="2:65" s="1" customFormat="1" ht="16.5" customHeight="1" x14ac:dyDescent="0.3">
      <c r="B107" s="173"/>
      <c r="C107" s="174">
        <v>5</v>
      </c>
      <c r="D107" s="174" t="s">
        <v>133</v>
      </c>
      <c r="E107" s="175" t="s">
        <v>166</v>
      </c>
      <c r="F107" s="176" t="s">
        <v>588</v>
      </c>
      <c r="G107" s="177" t="s">
        <v>167</v>
      </c>
      <c r="H107" s="178">
        <v>272.2</v>
      </c>
      <c r="I107" s="179"/>
      <c r="J107" s="180">
        <f>ROUND(I107*H107,2)</f>
        <v>0</v>
      </c>
      <c r="K107" s="176" t="s">
        <v>147</v>
      </c>
      <c r="L107" s="41"/>
      <c r="M107" s="181" t="s">
        <v>5</v>
      </c>
      <c r="N107" s="182" t="s">
        <v>41</v>
      </c>
      <c r="O107" s="42"/>
      <c r="P107" s="183">
        <f>O107*H107</f>
        <v>0</v>
      </c>
      <c r="Q107" s="183">
        <v>0</v>
      </c>
      <c r="R107" s="183">
        <f>Q107*H107</f>
        <v>0</v>
      </c>
      <c r="S107" s="183">
        <v>0.01</v>
      </c>
      <c r="T107" s="184">
        <f>S107*H107</f>
        <v>2.722</v>
      </c>
      <c r="AR107" s="24" t="s">
        <v>168</v>
      </c>
      <c r="AT107" s="24" t="s">
        <v>133</v>
      </c>
      <c r="AU107" s="24" t="s">
        <v>80</v>
      </c>
      <c r="AY107" s="24" t="s">
        <v>130</v>
      </c>
      <c r="BE107" s="185">
        <f>IF(N107="základní",J107,0)</f>
        <v>0</v>
      </c>
      <c r="BF107" s="185">
        <f>IF(N107="snížená",J107,0)</f>
        <v>0</v>
      </c>
      <c r="BG107" s="185">
        <f>IF(N107="zákl. přenesená",J107,0)</f>
        <v>0</v>
      </c>
      <c r="BH107" s="185">
        <f>IF(N107="sníž. přenesená",J107,0)</f>
        <v>0</v>
      </c>
      <c r="BI107" s="185">
        <f>IF(N107="nulová",J107,0)</f>
        <v>0</v>
      </c>
      <c r="BJ107" s="24" t="s">
        <v>78</v>
      </c>
      <c r="BK107" s="185">
        <f>ROUND(I107*H107,2)</f>
        <v>0</v>
      </c>
      <c r="BL107" s="24" t="s">
        <v>168</v>
      </c>
      <c r="BM107" s="24" t="s">
        <v>169</v>
      </c>
    </row>
    <row r="108" spans="2:65" s="10" customFormat="1" ht="29.85" customHeight="1" x14ac:dyDescent="0.3">
      <c r="B108" s="160"/>
      <c r="D108" s="161" t="s">
        <v>69</v>
      </c>
      <c r="E108" s="171" t="s">
        <v>170</v>
      </c>
      <c r="F108" s="171" t="s">
        <v>171</v>
      </c>
      <c r="I108" s="163"/>
      <c r="J108" s="172">
        <f>BK108</f>
        <v>0</v>
      </c>
      <c r="L108" s="160"/>
      <c r="M108" s="165"/>
      <c r="N108" s="166"/>
      <c r="O108" s="166"/>
      <c r="P108" s="167">
        <f>SUM(P109:P124)</f>
        <v>0</v>
      </c>
      <c r="Q108" s="166"/>
      <c r="R108" s="167">
        <f>SUM(R109:R124)</f>
        <v>4.4219600000000003</v>
      </c>
      <c r="S108" s="166"/>
      <c r="T108" s="168">
        <f>SUM(T109:T124)</f>
        <v>2.1776</v>
      </c>
      <c r="AR108" s="161" t="s">
        <v>80</v>
      </c>
      <c r="AT108" s="169" t="s">
        <v>69</v>
      </c>
      <c r="AU108" s="169" t="s">
        <v>78</v>
      </c>
      <c r="AY108" s="161" t="s">
        <v>130</v>
      </c>
      <c r="BK108" s="170">
        <f>SUM(BK109:BK124)</f>
        <v>0</v>
      </c>
    </row>
    <row r="109" spans="2:65" s="1" customFormat="1" ht="25.5" customHeight="1" x14ac:dyDescent="0.3">
      <c r="B109" s="173"/>
      <c r="C109" s="174"/>
      <c r="D109" s="174"/>
      <c r="E109" s="175"/>
      <c r="F109" s="176"/>
      <c r="G109" s="177"/>
      <c r="H109" s="178"/>
      <c r="I109" s="179"/>
      <c r="J109" s="180"/>
      <c r="K109" s="176"/>
      <c r="L109" s="41"/>
      <c r="M109" s="181" t="s">
        <v>5</v>
      </c>
      <c r="N109" s="182" t="s">
        <v>41</v>
      </c>
      <c r="O109" s="42"/>
      <c r="P109" s="183">
        <f>O109*H109</f>
        <v>0</v>
      </c>
      <c r="Q109" s="183">
        <v>0</v>
      </c>
      <c r="R109" s="183">
        <f>Q109*H109</f>
        <v>0</v>
      </c>
      <c r="S109" s="183">
        <v>0</v>
      </c>
      <c r="T109" s="184">
        <f>S109*H109</f>
        <v>0</v>
      </c>
      <c r="AR109" s="24" t="s">
        <v>168</v>
      </c>
      <c r="AT109" s="24" t="s">
        <v>133</v>
      </c>
      <c r="AU109" s="24" t="s">
        <v>80</v>
      </c>
      <c r="AY109" s="24" t="s">
        <v>130</v>
      </c>
      <c r="BE109" s="185">
        <f>IF(N109="základní",J109,0)</f>
        <v>0</v>
      </c>
      <c r="BF109" s="185">
        <f>IF(N109="snížená",J109,0)</f>
        <v>0</v>
      </c>
      <c r="BG109" s="185">
        <f>IF(N109="zákl. přenesená",J109,0)</f>
        <v>0</v>
      </c>
      <c r="BH109" s="185">
        <f>IF(N109="sníž. přenesená",J109,0)</f>
        <v>0</v>
      </c>
      <c r="BI109" s="185">
        <f>IF(N109="nulová",J109,0)</f>
        <v>0</v>
      </c>
      <c r="BJ109" s="24" t="s">
        <v>78</v>
      </c>
      <c r="BK109" s="185">
        <f>ROUND(I109*H109,2)</f>
        <v>0</v>
      </c>
      <c r="BL109" s="24" t="s">
        <v>168</v>
      </c>
      <c r="BM109" s="24" t="s">
        <v>172</v>
      </c>
    </row>
    <row r="110" spans="2:65" s="1" customFormat="1" x14ac:dyDescent="0.3">
      <c r="B110" s="41"/>
      <c r="D110" s="196"/>
      <c r="F110" s="197"/>
      <c r="I110" s="198"/>
      <c r="L110" s="41"/>
      <c r="M110" s="199"/>
      <c r="N110" s="42"/>
      <c r="O110" s="42"/>
      <c r="P110" s="42"/>
      <c r="Q110" s="42"/>
      <c r="R110" s="42"/>
      <c r="S110" s="42"/>
      <c r="T110" s="70"/>
      <c r="AT110" s="24" t="s">
        <v>148</v>
      </c>
      <c r="AU110" s="24" t="s">
        <v>80</v>
      </c>
    </row>
    <row r="111" spans="2:65" s="1" customFormat="1" ht="16.5" customHeight="1" x14ac:dyDescent="0.3">
      <c r="B111" s="173"/>
      <c r="C111" s="200">
        <v>6</v>
      </c>
      <c r="D111" s="200" t="s">
        <v>174</v>
      </c>
      <c r="E111" s="201" t="s">
        <v>175</v>
      </c>
      <c r="F111" s="202" t="s">
        <v>176</v>
      </c>
      <c r="G111" s="203" t="s">
        <v>177</v>
      </c>
      <c r="H111" s="204">
        <v>1.2</v>
      </c>
      <c r="I111" s="205"/>
      <c r="J111" s="206">
        <f>ROUND(I111*H111,2)</f>
        <v>0</v>
      </c>
      <c r="K111" s="202" t="s">
        <v>147</v>
      </c>
      <c r="L111" s="207"/>
      <c r="M111" s="208" t="s">
        <v>5</v>
      </c>
      <c r="N111" s="209" t="s">
        <v>41</v>
      </c>
      <c r="O111" s="42"/>
      <c r="P111" s="183">
        <f>O111*H111</f>
        <v>0</v>
      </c>
      <c r="Q111" s="183">
        <v>0.55000000000000004</v>
      </c>
      <c r="R111" s="183">
        <f>Q111*H111</f>
        <v>0.66</v>
      </c>
      <c r="S111" s="183">
        <v>0</v>
      </c>
      <c r="T111" s="184">
        <f>S111*H111</f>
        <v>0</v>
      </c>
      <c r="AR111" s="24" t="s">
        <v>178</v>
      </c>
      <c r="AT111" s="24" t="s">
        <v>174</v>
      </c>
      <c r="AU111" s="24" t="s">
        <v>80</v>
      </c>
      <c r="AY111" s="24" t="s">
        <v>130</v>
      </c>
      <c r="BE111" s="185">
        <f>IF(N111="základní",J111,0)</f>
        <v>0</v>
      </c>
      <c r="BF111" s="185">
        <f>IF(N111="snížená",J111,0)</f>
        <v>0</v>
      </c>
      <c r="BG111" s="185">
        <f>IF(N111="zákl. přenesená",J111,0)</f>
        <v>0</v>
      </c>
      <c r="BH111" s="185">
        <f>IF(N111="sníž. přenesená",J111,0)</f>
        <v>0</v>
      </c>
      <c r="BI111" s="185">
        <f>IF(N111="nulová",J111,0)</f>
        <v>0</v>
      </c>
      <c r="BJ111" s="24" t="s">
        <v>78</v>
      </c>
      <c r="BK111" s="185">
        <f>ROUND(I111*H111,2)</f>
        <v>0</v>
      </c>
      <c r="BL111" s="24" t="s">
        <v>168</v>
      </c>
      <c r="BM111" s="24" t="s">
        <v>168</v>
      </c>
    </row>
    <row r="112" spans="2:65" s="1" customFormat="1" ht="16.5" customHeight="1" x14ac:dyDescent="0.3">
      <c r="B112" s="173"/>
      <c r="C112" s="174">
        <v>7</v>
      </c>
      <c r="D112" s="174" t="s">
        <v>133</v>
      </c>
      <c r="E112" s="175" t="s">
        <v>179</v>
      </c>
      <c r="F112" s="176" t="s">
        <v>180</v>
      </c>
      <c r="G112" s="177" t="s">
        <v>134</v>
      </c>
      <c r="H112" s="178">
        <v>272.2</v>
      </c>
      <c r="I112" s="179"/>
      <c r="J112" s="180">
        <f>ROUND(I112*H112,2)</f>
        <v>0</v>
      </c>
      <c r="K112" s="176" t="s">
        <v>147</v>
      </c>
      <c r="L112" s="41"/>
      <c r="M112" s="181" t="s">
        <v>5</v>
      </c>
      <c r="N112" s="182" t="s">
        <v>41</v>
      </c>
      <c r="O112" s="42"/>
      <c r="P112" s="183">
        <f>O112*H112</f>
        <v>0</v>
      </c>
      <c r="Q112" s="183">
        <v>0</v>
      </c>
      <c r="R112" s="183">
        <f>Q112*H112</f>
        <v>0</v>
      </c>
      <c r="S112" s="183">
        <v>0</v>
      </c>
      <c r="T112" s="184">
        <f>S112*H112</f>
        <v>0</v>
      </c>
      <c r="AR112" s="24" t="s">
        <v>168</v>
      </c>
      <c r="AT112" s="24" t="s">
        <v>133</v>
      </c>
      <c r="AU112" s="24" t="s">
        <v>80</v>
      </c>
      <c r="AY112" s="24" t="s">
        <v>130</v>
      </c>
      <c r="BE112" s="185">
        <f>IF(N112="základní",J112,0)</f>
        <v>0</v>
      </c>
      <c r="BF112" s="185">
        <f>IF(N112="snížená",J112,0)</f>
        <v>0</v>
      </c>
      <c r="BG112" s="185">
        <f>IF(N112="zákl. přenesená",J112,0)</f>
        <v>0</v>
      </c>
      <c r="BH112" s="185">
        <f>IF(N112="sníž. přenesená",J112,0)</f>
        <v>0</v>
      </c>
      <c r="BI112" s="185">
        <f>IF(N112="nulová",J112,0)</f>
        <v>0</v>
      </c>
      <c r="BJ112" s="24" t="s">
        <v>78</v>
      </c>
      <c r="BK112" s="185">
        <f>ROUND(I112*H112,2)</f>
        <v>0</v>
      </c>
      <c r="BL112" s="24" t="s">
        <v>168</v>
      </c>
      <c r="BM112" s="24" t="s">
        <v>181</v>
      </c>
    </row>
    <row r="113" spans="2:65" s="1" customFormat="1" ht="54" x14ac:dyDescent="0.3">
      <c r="B113" s="41"/>
      <c r="D113" s="196" t="s">
        <v>148</v>
      </c>
      <c r="F113" s="197" t="s">
        <v>173</v>
      </c>
      <c r="I113" s="198"/>
      <c r="L113" s="41"/>
      <c r="M113" s="199"/>
      <c r="N113" s="42"/>
      <c r="O113" s="42"/>
      <c r="P113" s="42"/>
      <c r="Q113" s="42"/>
      <c r="R113" s="42"/>
      <c r="S113" s="42"/>
      <c r="T113" s="70"/>
      <c r="AT113" s="24" t="s">
        <v>148</v>
      </c>
      <c r="AU113" s="24" t="s">
        <v>80</v>
      </c>
    </row>
    <row r="114" spans="2:65" s="1" customFormat="1" ht="25.5" customHeight="1" x14ac:dyDescent="0.3">
      <c r="B114" s="173"/>
      <c r="C114" s="174">
        <v>8</v>
      </c>
      <c r="D114" s="174" t="s">
        <v>133</v>
      </c>
      <c r="E114" s="175" t="s">
        <v>183</v>
      </c>
      <c r="F114" s="176" t="s">
        <v>184</v>
      </c>
      <c r="G114" s="177" t="s">
        <v>167</v>
      </c>
      <c r="H114" s="178">
        <v>272.2</v>
      </c>
      <c r="I114" s="179"/>
      <c r="J114" s="180">
        <f>ROUND(I114*H114,2)</f>
        <v>0</v>
      </c>
      <c r="K114" s="176" t="s">
        <v>147</v>
      </c>
      <c r="L114" s="41"/>
      <c r="M114" s="181" t="s">
        <v>5</v>
      </c>
      <c r="N114" s="182" t="s">
        <v>41</v>
      </c>
      <c r="O114" s="42"/>
      <c r="P114" s="183">
        <f>O114*H114</f>
        <v>0</v>
      </c>
      <c r="Q114" s="183">
        <v>0</v>
      </c>
      <c r="R114" s="183">
        <f>Q114*H114</f>
        <v>0</v>
      </c>
      <c r="S114" s="183">
        <v>0</v>
      </c>
      <c r="T114" s="184">
        <f>S114*H114</f>
        <v>0</v>
      </c>
      <c r="AR114" s="24" t="s">
        <v>168</v>
      </c>
      <c r="AT114" s="24" t="s">
        <v>133</v>
      </c>
      <c r="AU114" s="24" t="s">
        <v>80</v>
      </c>
      <c r="AY114" s="24" t="s">
        <v>130</v>
      </c>
      <c r="BE114" s="185">
        <f>IF(N114="základní",J114,0)</f>
        <v>0</v>
      </c>
      <c r="BF114" s="185">
        <f>IF(N114="snížená",J114,0)</f>
        <v>0</v>
      </c>
      <c r="BG114" s="185">
        <f>IF(N114="zákl. přenesená",J114,0)</f>
        <v>0</v>
      </c>
      <c r="BH114" s="185">
        <f>IF(N114="sníž. přenesená",J114,0)</f>
        <v>0</v>
      </c>
      <c r="BI114" s="185">
        <f>IF(N114="nulová",J114,0)</f>
        <v>0</v>
      </c>
      <c r="BJ114" s="24" t="s">
        <v>78</v>
      </c>
      <c r="BK114" s="185">
        <f>ROUND(I114*H114,2)</f>
        <v>0</v>
      </c>
      <c r="BL114" s="24" t="s">
        <v>168</v>
      </c>
      <c r="BM114" s="24" t="s">
        <v>185</v>
      </c>
    </row>
    <row r="115" spans="2:65" s="1" customFormat="1" ht="54" x14ac:dyDescent="0.3">
      <c r="B115" s="41"/>
      <c r="D115" s="196" t="s">
        <v>148</v>
      </c>
      <c r="F115" s="197" t="s">
        <v>173</v>
      </c>
      <c r="I115" s="198"/>
      <c r="L115" s="41"/>
      <c r="M115" s="199"/>
      <c r="N115" s="42"/>
      <c r="O115" s="42"/>
      <c r="P115" s="42"/>
      <c r="Q115" s="42"/>
      <c r="R115" s="42"/>
      <c r="S115" s="42"/>
      <c r="T115" s="70"/>
      <c r="AT115" s="24" t="s">
        <v>148</v>
      </c>
      <c r="AU115" s="24" t="s">
        <v>80</v>
      </c>
    </row>
    <row r="116" spans="2:65" s="1" customFormat="1" ht="16.5" customHeight="1" x14ac:dyDescent="0.3">
      <c r="B116" s="173"/>
      <c r="C116" s="200">
        <v>9</v>
      </c>
      <c r="D116" s="200" t="s">
        <v>174</v>
      </c>
      <c r="E116" s="201" t="s">
        <v>186</v>
      </c>
      <c r="F116" s="202" t="s">
        <v>187</v>
      </c>
      <c r="G116" s="203" t="s">
        <v>177</v>
      </c>
      <c r="H116" s="204">
        <v>6.5</v>
      </c>
      <c r="I116" s="205"/>
      <c r="J116" s="206">
        <f>ROUND(I116*H116,2)</f>
        <v>0</v>
      </c>
      <c r="K116" s="202" t="s">
        <v>147</v>
      </c>
      <c r="L116" s="207"/>
      <c r="M116" s="208" t="s">
        <v>5</v>
      </c>
      <c r="N116" s="209" t="s">
        <v>41</v>
      </c>
      <c r="O116" s="42"/>
      <c r="P116" s="183">
        <f>O116*H116</f>
        <v>0</v>
      </c>
      <c r="Q116" s="183">
        <v>0.55000000000000004</v>
      </c>
      <c r="R116" s="183">
        <f>Q116*H116</f>
        <v>3.5750000000000002</v>
      </c>
      <c r="S116" s="183">
        <v>0</v>
      </c>
      <c r="T116" s="184">
        <f>S116*H116</f>
        <v>0</v>
      </c>
      <c r="AR116" s="24" t="s">
        <v>178</v>
      </c>
      <c r="AT116" s="24" t="s">
        <v>174</v>
      </c>
      <c r="AU116" s="24" t="s">
        <v>80</v>
      </c>
      <c r="AY116" s="24" t="s">
        <v>130</v>
      </c>
      <c r="BE116" s="185">
        <f>IF(N116="základní",J116,0)</f>
        <v>0</v>
      </c>
      <c r="BF116" s="185">
        <f>IF(N116="snížená",J116,0)</f>
        <v>0</v>
      </c>
      <c r="BG116" s="185">
        <f>IF(N116="zákl. přenesená",J116,0)</f>
        <v>0</v>
      </c>
      <c r="BH116" s="185">
        <f>IF(N116="sníž. přenesená",J116,0)</f>
        <v>0</v>
      </c>
      <c r="BI116" s="185">
        <f>IF(N116="nulová",J116,0)</f>
        <v>0</v>
      </c>
      <c r="BJ116" s="24" t="s">
        <v>78</v>
      </c>
      <c r="BK116" s="185">
        <f>ROUND(I116*H116,2)</f>
        <v>0</v>
      </c>
      <c r="BL116" s="24" t="s">
        <v>168</v>
      </c>
      <c r="BM116" s="24" t="s">
        <v>188</v>
      </c>
    </row>
    <row r="117" spans="2:65" s="1" customFormat="1" ht="16.5" customHeight="1" x14ac:dyDescent="0.3">
      <c r="B117" s="173"/>
      <c r="C117" s="174">
        <v>10</v>
      </c>
      <c r="D117" s="174" t="s">
        <v>133</v>
      </c>
      <c r="E117" s="175" t="s">
        <v>189</v>
      </c>
      <c r="F117" s="176" t="s">
        <v>190</v>
      </c>
      <c r="G117" s="177" t="s">
        <v>167</v>
      </c>
      <c r="H117" s="178">
        <v>272.2</v>
      </c>
      <c r="I117" s="179"/>
      <c r="J117" s="180">
        <f>ROUND(I117*H117,2)</f>
        <v>0</v>
      </c>
      <c r="K117" s="176" t="s">
        <v>147</v>
      </c>
      <c r="L117" s="41"/>
      <c r="M117" s="181" t="s">
        <v>5</v>
      </c>
      <c r="N117" s="182" t="s">
        <v>41</v>
      </c>
      <c r="O117" s="42"/>
      <c r="P117" s="183">
        <f>O117*H117</f>
        <v>0</v>
      </c>
      <c r="Q117" s="183">
        <v>0</v>
      </c>
      <c r="R117" s="183">
        <f>Q117*H117</f>
        <v>0</v>
      </c>
      <c r="S117" s="183">
        <v>5.0000000000000001E-3</v>
      </c>
      <c r="T117" s="184">
        <f>S117*H117</f>
        <v>1.361</v>
      </c>
      <c r="AR117" s="24" t="s">
        <v>168</v>
      </c>
      <c r="AT117" s="24" t="s">
        <v>133</v>
      </c>
      <c r="AU117" s="24" t="s">
        <v>80</v>
      </c>
      <c r="AY117" s="24" t="s">
        <v>130</v>
      </c>
      <c r="BE117" s="185">
        <f>IF(N117="základní",J117,0)</f>
        <v>0</v>
      </c>
      <c r="BF117" s="185">
        <f>IF(N117="snížená",J117,0)</f>
        <v>0</v>
      </c>
      <c r="BG117" s="185">
        <f>IF(N117="zákl. přenesená",J117,0)</f>
        <v>0</v>
      </c>
      <c r="BH117" s="185">
        <f>IF(N117="sníž. přenesená",J117,0)</f>
        <v>0</v>
      </c>
      <c r="BI117" s="185">
        <f>IF(N117="nulová",J117,0)</f>
        <v>0</v>
      </c>
      <c r="BJ117" s="24" t="s">
        <v>78</v>
      </c>
      <c r="BK117" s="185">
        <f>ROUND(I117*H117,2)</f>
        <v>0</v>
      </c>
      <c r="BL117" s="24" t="s">
        <v>168</v>
      </c>
      <c r="BM117" s="24" t="s">
        <v>191</v>
      </c>
    </row>
    <row r="118" spans="2:65" s="1" customFormat="1" ht="16.5" customHeight="1" x14ac:dyDescent="0.3">
      <c r="B118" s="173"/>
      <c r="C118" s="174">
        <v>11</v>
      </c>
      <c r="D118" s="174" t="s">
        <v>133</v>
      </c>
      <c r="E118" s="175" t="s">
        <v>192</v>
      </c>
      <c r="F118" s="176" t="s">
        <v>193</v>
      </c>
      <c r="G118" s="177" t="s">
        <v>167</v>
      </c>
      <c r="H118" s="178">
        <v>272.2</v>
      </c>
      <c r="I118" s="179"/>
      <c r="J118" s="180">
        <f>ROUND(I118*H118,2)</f>
        <v>0</v>
      </c>
      <c r="K118" s="176" t="s">
        <v>147</v>
      </c>
      <c r="L118" s="41"/>
      <c r="M118" s="181" t="s">
        <v>5</v>
      </c>
      <c r="N118" s="182" t="s">
        <v>41</v>
      </c>
      <c r="O118" s="42"/>
      <c r="P118" s="183">
        <f>O118*H118</f>
        <v>0</v>
      </c>
      <c r="Q118" s="183">
        <v>0</v>
      </c>
      <c r="R118" s="183">
        <f>Q118*H118</f>
        <v>0</v>
      </c>
      <c r="S118" s="183">
        <v>3.0000000000000001E-3</v>
      </c>
      <c r="T118" s="184">
        <f>S118*H118</f>
        <v>0.81659999999999999</v>
      </c>
      <c r="AR118" s="24" t="s">
        <v>168</v>
      </c>
      <c r="AT118" s="24" t="s">
        <v>133</v>
      </c>
      <c r="AU118" s="24" t="s">
        <v>80</v>
      </c>
      <c r="AY118" s="24" t="s">
        <v>130</v>
      </c>
      <c r="BE118" s="185">
        <f>IF(N118="základní",J118,0)</f>
        <v>0</v>
      </c>
      <c r="BF118" s="185">
        <f>IF(N118="snížená",J118,0)</f>
        <v>0</v>
      </c>
      <c r="BG118" s="185">
        <f>IF(N118="zákl. přenesená",J118,0)</f>
        <v>0</v>
      </c>
      <c r="BH118" s="185">
        <f>IF(N118="sníž. přenesená",J118,0)</f>
        <v>0</v>
      </c>
      <c r="BI118" s="185">
        <f>IF(N118="nulová",J118,0)</f>
        <v>0</v>
      </c>
      <c r="BJ118" s="24" t="s">
        <v>78</v>
      </c>
      <c r="BK118" s="185">
        <f>ROUND(I118*H118,2)</f>
        <v>0</v>
      </c>
      <c r="BL118" s="24" t="s">
        <v>168</v>
      </c>
      <c r="BM118" s="24" t="s">
        <v>194</v>
      </c>
    </row>
    <row r="119" spans="2:65" s="1" customFormat="1" ht="16.5" customHeight="1" x14ac:dyDescent="0.3">
      <c r="B119" s="173"/>
      <c r="C119" s="174">
        <v>12</v>
      </c>
      <c r="D119" s="174" t="s">
        <v>133</v>
      </c>
      <c r="E119" s="175" t="s">
        <v>195</v>
      </c>
      <c r="F119" s="176" t="s">
        <v>196</v>
      </c>
      <c r="G119" s="177" t="s">
        <v>177</v>
      </c>
      <c r="H119" s="178">
        <v>8</v>
      </c>
      <c r="I119" s="179"/>
      <c r="J119" s="180">
        <f>ROUND(I119*H119,2)</f>
        <v>0</v>
      </c>
      <c r="K119" s="176" t="s">
        <v>147</v>
      </c>
      <c r="L119" s="41"/>
      <c r="M119" s="181" t="s">
        <v>5</v>
      </c>
      <c r="N119" s="182" t="s">
        <v>41</v>
      </c>
      <c r="O119" s="42"/>
      <c r="P119" s="183">
        <f>O119*H119</f>
        <v>0</v>
      </c>
      <c r="Q119" s="183">
        <v>2.3369999999999998E-2</v>
      </c>
      <c r="R119" s="183">
        <f>Q119*H119</f>
        <v>0.18695999999999999</v>
      </c>
      <c r="S119" s="183">
        <v>0</v>
      </c>
      <c r="T119" s="184">
        <f>S119*H119</f>
        <v>0</v>
      </c>
      <c r="AR119" s="24" t="s">
        <v>168</v>
      </c>
      <c r="AT119" s="24" t="s">
        <v>133</v>
      </c>
      <c r="AU119" s="24" t="s">
        <v>80</v>
      </c>
      <c r="AY119" s="24" t="s">
        <v>130</v>
      </c>
      <c r="BE119" s="185">
        <f>IF(N119="základní",J119,0)</f>
        <v>0</v>
      </c>
      <c r="BF119" s="185">
        <f>IF(N119="snížená",J119,0)</f>
        <v>0</v>
      </c>
      <c r="BG119" s="185">
        <f>IF(N119="zákl. přenesená",J119,0)</f>
        <v>0</v>
      </c>
      <c r="BH119" s="185">
        <f>IF(N119="sníž. přenesená",J119,0)</f>
        <v>0</v>
      </c>
      <c r="BI119" s="185">
        <f>IF(N119="nulová",J119,0)</f>
        <v>0</v>
      </c>
      <c r="BJ119" s="24" t="s">
        <v>78</v>
      </c>
      <c r="BK119" s="185">
        <f>ROUND(I119*H119,2)</f>
        <v>0</v>
      </c>
      <c r="BL119" s="24" t="s">
        <v>168</v>
      </c>
      <c r="BM119" s="24" t="s">
        <v>197</v>
      </c>
    </row>
    <row r="120" spans="2:65" s="1" customFormat="1" ht="67.5" x14ac:dyDescent="0.3">
      <c r="B120" s="41"/>
      <c r="D120" s="196" t="s">
        <v>148</v>
      </c>
      <c r="F120" s="197" t="s">
        <v>198</v>
      </c>
      <c r="I120" s="198"/>
      <c r="L120" s="41"/>
      <c r="M120" s="199"/>
      <c r="N120" s="42"/>
      <c r="O120" s="42"/>
      <c r="P120" s="42"/>
      <c r="Q120" s="42"/>
      <c r="R120" s="42"/>
      <c r="S120" s="42"/>
      <c r="T120" s="70"/>
      <c r="AT120" s="24" t="s">
        <v>148</v>
      </c>
      <c r="AU120" s="24" t="s">
        <v>80</v>
      </c>
    </row>
    <row r="121" spans="2:65" s="1" customFormat="1" ht="16.5" customHeight="1" x14ac:dyDescent="0.3">
      <c r="B121" s="173"/>
      <c r="C121" s="174">
        <v>13</v>
      </c>
      <c r="D121" s="174" t="s">
        <v>133</v>
      </c>
      <c r="E121" s="175" t="s">
        <v>199</v>
      </c>
      <c r="F121" s="176" t="s">
        <v>200</v>
      </c>
      <c r="G121" s="177" t="s">
        <v>201</v>
      </c>
      <c r="H121" s="210"/>
      <c r="I121" s="179"/>
      <c r="J121" s="180">
        <f>ROUND(I121*H121,2)</f>
        <v>0</v>
      </c>
      <c r="K121" s="176" t="s">
        <v>147</v>
      </c>
      <c r="L121" s="41"/>
      <c r="M121" s="181" t="s">
        <v>5</v>
      </c>
      <c r="N121" s="182" t="s">
        <v>41</v>
      </c>
      <c r="O121" s="42"/>
      <c r="P121" s="183">
        <f>O121*H121</f>
        <v>0</v>
      </c>
      <c r="Q121" s="183">
        <v>0</v>
      </c>
      <c r="R121" s="183">
        <f>Q121*H121</f>
        <v>0</v>
      </c>
      <c r="S121" s="183">
        <v>0</v>
      </c>
      <c r="T121" s="184">
        <f>S121*H121</f>
        <v>0</v>
      </c>
      <c r="AR121" s="24" t="s">
        <v>168</v>
      </c>
      <c r="AT121" s="24" t="s">
        <v>133</v>
      </c>
      <c r="AU121" s="24" t="s">
        <v>80</v>
      </c>
      <c r="AY121" s="24" t="s">
        <v>130</v>
      </c>
      <c r="BE121" s="185">
        <f>IF(N121="základní",J121,0)</f>
        <v>0</v>
      </c>
      <c r="BF121" s="185">
        <f>IF(N121="snížená",J121,0)</f>
        <v>0</v>
      </c>
      <c r="BG121" s="185">
        <f>IF(N121="zákl. přenesená",J121,0)</f>
        <v>0</v>
      </c>
      <c r="BH121" s="185">
        <f>IF(N121="sníž. přenesená",J121,0)</f>
        <v>0</v>
      </c>
      <c r="BI121" s="185">
        <f>IF(N121="nulová",J121,0)</f>
        <v>0</v>
      </c>
      <c r="BJ121" s="24" t="s">
        <v>78</v>
      </c>
      <c r="BK121" s="185">
        <f>ROUND(I121*H121,2)</f>
        <v>0</v>
      </c>
      <c r="BL121" s="24" t="s">
        <v>168</v>
      </c>
      <c r="BM121" s="24" t="s">
        <v>202</v>
      </c>
    </row>
    <row r="122" spans="2:65" s="1" customFormat="1" ht="121.5" x14ac:dyDescent="0.3">
      <c r="B122" s="41"/>
      <c r="D122" s="196" t="s">
        <v>148</v>
      </c>
      <c r="F122" s="197" t="s">
        <v>203</v>
      </c>
      <c r="I122" s="198"/>
      <c r="L122" s="41"/>
      <c r="M122" s="199"/>
      <c r="N122" s="42"/>
      <c r="O122" s="42"/>
      <c r="P122" s="42"/>
      <c r="Q122" s="42"/>
      <c r="R122" s="42"/>
      <c r="S122" s="42"/>
      <c r="T122" s="70"/>
      <c r="AT122" s="24" t="s">
        <v>148</v>
      </c>
      <c r="AU122" s="24" t="s">
        <v>80</v>
      </c>
    </row>
    <row r="123" spans="2:65" s="1" customFormat="1" ht="16.5" customHeight="1" x14ac:dyDescent="0.3">
      <c r="B123" s="173"/>
      <c r="C123" s="174">
        <v>14</v>
      </c>
      <c r="D123" s="174" t="s">
        <v>133</v>
      </c>
      <c r="E123" s="175" t="s">
        <v>204</v>
      </c>
      <c r="F123" s="176" t="s">
        <v>205</v>
      </c>
      <c r="G123" s="177" t="s">
        <v>201</v>
      </c>
      <c r="H123" s="210"/>
      <c r="I123" s="179"/>
      <c r="J123" s="180">
        <f>ROUND(I123*H123,2)</f>
        <v>0</v>
      </c>
      <c r="K123" s="176" t="s">
        <v>147</v>
      </c>
      <c r="L123" s="41"/>
      <c r="M123" s="181" t="s">
        <v>5</v>
      </c>
      <c r="N123" s="182" t="s">
        <v>41</v>
      </c>
      <c r="O123" s="42"/>
      <c r="P123" s="183">
        <f>O123*H123</f>
        <v>0</v>
      </c>
      <c r="Q123" s="183">
        <v>0</v>
      </c>
      <c r="R123" s="183">
        <f>Q123*H123</f>
        <v>0</v>
      </c>
      <c r="S123" s="183">
        <v>0</v>
      </c>
      <c r="T123" s="184">
        <f>S123*H123</f>
        <v>0</v>
      </c>
      <c r="AR123" s="24" t="s">
        <v>168</v>
      </c>
      <c r="AT123" s="24" t="s">
        <v>133</v>
      </c>
      <c r="AU123" s="24" t="s">
        <v>80</v>
      </c>
      <c r="AY123" s="24" t="s">
        <v>130</v>
      </c>
      <c r="BE123" s="185">
        <f>IF(N123="základní",J123,0)</f>
        <v>0</v>
      </c>
      <c r="BF123" s="185">
        <f>IF(N123="snížená",J123,0)</f>
        <v>0</v>
      </c>
      <c r="BG123" s="185">
        <f>IF(N123="zákl. přenesená",J123,0)</f>
        <v>0</v>
      </c>
      <c r="BH123" s="185">
        <f>IF(N123="sníž. přenesená",J123,0)</f>
        <v>0</v>
      </c>
      <c r="BI123" s="185">
        <f>IF(N123="nulová",J123,0)</f>
        <v>0</v>
      </c>
      <c r="BJ123" s="24" t="s">
        <v>78</v>
      </c>
      <c r="BK123" s="185">
        <f>ROUND(I123*H123,2)</f>
        <v>0</v>
      </c>
      <c r="BL123" s="24" t="s">
        <v>168</v>
      </c>
      <c r="BM123" s="24" t="s">
        <v>178</v>
      </c>
    </row>
    <row r="124" spans="2:65" s="1" customFormat="1" ht="121.5" x14ac:dyDescent="0.3">
      <c r="B124" s="41"/>
      <c r="D124" s="196" t="s">
        <v>148</v>
      </c>
      <c r="F124" s="197" t="s">
        <v>203</v>
      </c>
      <c r="I124" s="198"/>
      <c r="L124" s="41"/>
      <c r="M124" s="199"/>
      <c r="N124" s="42"/>
      <c r="O124" s="42"/>
      <c r="P124" s="42"/>
      <c r="Q124" s="42"/>
      <c r="R124" s="42"/>
      <c r="S124" s="42"/>
      <c r="T124" s="70"/>
      <c r="AT124" s="24" t="s">
        <v>148</v>
      </c>
      <c r="AU124" s="24" t="s">
        <v>80</v>
      </c>
    </row>
    <row r="125" spans="2:65" s="10" customFormat="1" ht="29.85" customHeight="1" x14ac:dyDescent="0.3">
      <c r="B125" s="160"/>
      <c r="D125" s="161" t="s">
        <v>69</v>
      </c>
      <c r="E125" s="171" t="s">
        <v>206</v>
      </c>
      <c r="F125" s="171" t="s">
        <v>207</v>
      </c>
      <c r="I125" s="163"/>
      <c r="J125" s="172">
        <f>BK125</f>
        <v>0</v>
      </c>
      <c r="L125" s="160"/>
      <c r="M125" s="165"/>
      <c r="N125" s="166"/>
      <c r="O125" s="166"/>
      <c r="P125" s="167">
        <f>SUM(P126:P158)</f>
        <v>0</v>
      </c>
      <c r="Q125" s="166"/>
      <c r="R125" s="167">
        <f>SUM(R126:R158)</f>
        <v>0.77086999999999994</v>
      </c>
      <c r="S125" s="166"/>
      <c r="T125" s="168">
        <f>SUM(T126:T158)</f>
        <v>2.076333</v>
      </c>
      <c r="AR125" s="161" t="s">
        <v>80</v>
      </c>
      <c r="AT125" s="169" t="s">
        <v>69</v>
      </c>
      <c r="AU125" s="169" t="s">
        <v>78</v>
      </c>
      <c r="AY125" s="161" t="s">
        <v>130</v>
      </c>
      <c r="BK125" s="170">
        <f>SUM(BK126:BK158)</f>
        <v>0</v>
      </c>
    </row>
    <row r="126" spans="2:65" s="1" customFormat="1" ht="16.5" customHeight="1" x14ac:dyDescent="0.3">
      <c r="B126" s="173"/>
      <c r="C126" s="174">
        <v>15</v>
      </c>
      <c r="D126" s="174" t="s">
        <v>133</v>
      </c>
      <c r="E126" s="175" t="s">
        <v>208</v>
      </c>
      <c r="F126" s="176" t="s">
        <v>209</v>
      </c>
      <c r="G126" s="177" t="s">
        <v>167</v>
      </c>
      <c r="H126" s="178">
        <v>272.2</v>
      </c>
      <c r="I126" s="179"/>
      <c r="J126" s="180">
        <f t="shared" ref="J126:J132" si="0">ROUND(I126*H126,2)</f>
        <v>0</v>
      </c>
      <c r="K126" s="176" t="s">
        <v>147</v>
      </c>
      <c r="L126" s="41"/>
      <c r="M126" s="181" t="s">
        <v>5</v>
      </c>
      <c r="N126" s="182" t="s">
        <v>41</v>
      </c>
      <c r="O126" s="42"/>
      <c r="P126" s="183">
        <f t="shared" ref="P126:P133" si="1">O126*H126</f>
        <v>0</v>
      </c>
      <c r="Q126" s="183">
        <v>0</v>
      </c>
      <c r="R126" s="183">
        <f t="shared" ref="R126:R133" si="2">Q126*H126</f>
        <v>0</v>
      </c>
      <c r="S126" s="183">
        <v>5.7099999999999998E-3</v>
      </c>
      <c r="T126" s="184">
        <f t="shared" ref="T126:T133" si="3">S126*H126</f>
        <v>1.5542619999999998</v>
      </c>
      <c r="AR126" s="24" t="s">
        <v>168</v>
      </c>
      <c r="AT126" s="24" t="s">
        <v>133</v>
      </c>
      <c r="AU126" s="24" t="s">
        <v>80</v>
      </c>
      <c r="AY126" s="24" t="s">
        <v>130</v>
      </c>
      <c r="BE126" s="185">
        <f t="shared" ref="BE126:BE133" si="4">IF(N126="základní",J126,0)</f>
        <v>0</v>
      </c>
      <c r="BF126" s="185">
        <f t="shared" ref="BF126:BF133" si="5">IF(N126="snížená",J126,0)</f>
        <v>0</v>
      </c>
      <c r="BG126" s="185">
        <f t="shared" ref="BG126:BG133" si="6">IF(N126="zákl. přenesená",J126,0)</f>
        <v>0</v>
      </c>
      <c r="BH126" s="185">
        <f t="shared" ref="BH126:BH133" si="7">IF(N126="sníž. přenesená",J126,0)</f>
        <v>0</v>
      </c>
      <c r="BI126" s="185">
        <f t="shared" ref="BI126:BI133" si="8">IF(N126="nulová",J126,0)</f>
        <v>0</v>
      </c>
      <c r="BJ126" s="24" t="s">
        <v>78</v>
      </c>
      <c r="BK126" s="185">
        <f t="shared" ref="BK126:BK133" si="9">ROUND(I126*H126,2)</f>
        <v>0</v>
      </c>
      <c r="BL126" s="24" t="s">
        <v>168</v>
      </c>
      <c r="BM126" s="24" t="s">
        <v>210</v>
      </c>
    </row>
    <row r="127" spans="2:65" s="1" customFormat="1" ht="16.5" customHeight="1" x14ac:dyDescent="0.3">
      <c r="B127" s="173"/>
      <c r="C127" s="174">
        <v>16</v>
      </c>
      <c r="D127" s="174" t="s">
        <v>133</v>
      </c>
      <c r="E127" s="175" t="s">
        <v>211</v>
      </c>
      <c r="F127" s="176" t="s">
        <v>212</v>
      </c>
      <c r="G127" s="177" t="s">
        <v>134</v>
      </c>
      <c r="H127" s="178">
        <v>38.9</v>
      </c>
      <c r="I127" s="179"/>
      <c r="J127" s="180">
        <f t="shared" si="0"/>
        <v>0</v>
      </c>
      <c r="K127" s="176" t="s">
        <v>147</v>
      </c>
      <c r="L127" s="41"/>
      <c r="M127" s="181" t="s">
        <v>5</v>
      </c>
      <c r="N127" s="182" t="s">
        <v>41</v>
      </c>
      <c r="O127" s="42"/>
      <c r="P127" s="183">
        <f t="shared" si="1"/>
        <v>0</v>
      </c>
      <c r="Q127" s="183">
        <v>0</v>
      </c>
      <c r="R127" s="183">
        <f t="shared" si="2"/>
        <v>0</v>
      </c>
      <c r="S127" s="183">
        <v>1.8699999999999999E-3</v>
      </c>
      <c r="T127" s="184">
        <f t="shared" si="3"/>
        <v>7.2742999999999988E-2</v>
      </c>
      <c r="AR127" s="24" t="s">
        <v>168</v>
      </c>
      <c r="AT127" s="24" t="s">
        <v>133</v>
      </c>
      <c r="AU127" s="24" t="s">
        <v>80</v>
      </c>
      <c r="AY127" s="24" t="s">
        <v>130</v>
      </c>
      <c r="BE127" s="185">
        <f t="shared" si="4"/>
        <v>0</v>
      </c>
      <c r="BF127" s="185">
        <f t="shared" si="5"/>
        <v>0</v>
      </c>
      <c r="BG127" s="185">
        <f t="shared" si="6"/>
        <v>0</v>
      </c>
      <c r="BH127" s="185">
        <f t="shared" si="7"/>
        <v>0</v>
      </c>
      <c r="BI127" s="185">
        <f t="shared" si="8"/>
        <v>0</v>
      </c>
      <c r="BJ127" s="24" t="s">
        <v>78</v>
      </c>
      <c r="BK127" s="185">
        <f t="shared" si="9"/>
        <v>0</v>
      </c>
      <c r="BL127" s="24" t="s">
        <v>168</v>
      </c>
      <c r="BM127" s="24" t="s">
        <v>213</v>
      </c>
    </row>
    <row r="128" spans="2:65" s="1" customFormat="1" ht="16.5" customHeight="1" x14ac:dyDescent="0.3">
      <c r="B128" s="173"/>
      <c r="C128" s="174">
        <v>17</v>
      </c>
      <c r="D128" s="174" t="s">
        <v>133</v>
      </c>
      <c r="E128" s="175" t="s">
        <v>214</v>
      </c>
      <c r="F128" s="176" t="s">
        <v>215</v>
      </c>
      <c r="G128" s="177" t="s">
        <v>134</v>
      </c>
      <c r="H128" s="178">
        <v>51</v>
      </c>
      <c r="I128" s="179"/>
      <c r="J128" s="180">
        <f t="shared" si="0"/>
        <v>0</v>
      </c>
      <c r="K128" s="176" t="s">
        <v>147</v>
      </c>
      <c r="L128" s="41"/>
      <c r="M128" s="181" t="s">
        <v>5</v>
      </c>
      <c r="N128" s="182" t="s">
        <v>41</v>
      </c>
      <c r="O128" s="42"/>
      <c r="P128" s="183">
        <f t="shared" si="1"/>
        <v>0</v>
      </c>
      <c r="Q128" s="183">
        <v>0</v>
      </c>
      <c r="R128" s="183">
        <f t="shared" si="2"/>
        <v>0</v>
      </c>
      <c r="S128" s="183">
        <v>1.7700000000000001E-3</v>
      </c>
      <c r="T128" s="184">
        <f t="shared" si="3"/>
        <v>9.0270000000000003E-2</v>
      </c>
      <c r="AR128" s="24" t="s">
        <v>168</v>
      </c>
      <c r="AT128" s="24" t="s">
        <v>133</v>
      </c>
      <c r="AU128" s="24" t="s">
        <v>80</v>
      </c>
      <c r="AY128" s="24" t="s">
        <v>130</v>
      </c>
      <c r="BE128" s="185">
        <f t="shared" si="4"/>
        <v>0</v>
      </c>
      <c r="BF128" s="185">
        <f t="shared" si="5"/>
        <v>0</v>
      </c>
      <c r="BG128" s="185">
        <f t="shared" si="6"/>
        <v>0</v>
      </c>
      <c r="BH128" s="185">
        <f t="shared" si="7"/>
        <v>0</v>
      </c>
      <c r="BI128" s="185">
        <f t="shared" si="8"/>
        <v>0</v>
      </c>
      <c r="BJ128" s="24" t="s">
        <v>78</v>
      </c>
      <c r="BK128" s="185">
        <f t="shared" si="9"/>
        <v>0</v>
      </c>
      <c r="BL128" s="24" t="s">
        <v>168</v>
      </c>
      <c r="BM128" s="24" t="s">
        <v>216</v>
      </c>
    </row>
    <row r="129" spans="2:65" s="1" customFormat="1" ht="16.5" customHeight="1" x14ac:dyDescent="0.3">
      <c r="B129" s="173"/>
      <c r="C129" s="174">
        <v>18</v>
      </c>
      <c r="D129" s="174" t="s">
        <v>133</v>
      </c>
      <c r="E129" s="175" t="s">
        <v>217</v>
      </c>
      <c r="F129" s="176" t="s">
        <v>218</v>
      </c>
      <c r="G129" s="177" t="s">
        <v>134</v>
      </c>
      <c r="H129" s="178">
        <v>13.8</v>
      </c>
      <c r="I129" s="179"/>
      <c r="J129" s="180">
        <f t="shared" si="0"/>
        <v>0</v>
      </c>
      <c r="K129" s="176" t="s">
        <v>147</v>
      </c>
      <c r="L129" s="41"/>
      <c r="M129" s="181" t="s">
        <v>5</v>
      </c>
      <c r="N129" s="182" t="s">
        <v>41</v>
      </c>
      <c r="O129" s="42"/>
      <c r="P129" s="183">
        <f t="shared" si="1"/>
        <v>0</v>
      </c>
      <c r="Q129" s="183">
        <v>0</v>
      </c>
      <c r="R129" s="183">
        <f t="shared" si="2"/>
        <v>0</v>
      </c>
      <c r="S129" s="183">
        <v>1.91E-3</v>
      </c>
      <c r="T129" s="184">
        <f t="shared" si="3"/>
        <v>2.6358000000000003E-2</v>
      </c>
      <c r="AR129" s="24" t="s">
        <v>168</v>
      </c>
      <c r="AT129" s="24" t="s">
        <v>133</v>
      </c>
      <c r="AU129" s="24" t="s">
        <v>80</v>
      </c>
      <c r="AY129" s="24" t="s">
        <v>130</v>
      </c>
      <c r="BE129" s="185">
        <f t="shared" si="4"/>
        <v>0</v>
      </c>
      <c r="BF129" s="185">
        <f t="shared" si="5"/>
        <v>0</v>
      </c>
      <c r="BG129" s="185">
        <f t="shared" si="6"/>
        <v>0</v>
      </c>
      <c r="BH129" s="185">
        <f t="shared" si="7"/>
        <v>0</v>
      </c>
      <c r="BI129" s="185">
        <f t="shared" si="8"/>
        <v>0</v>
      </c>
      <c r="BJ129" s="24" t="s">
        <v>78</v>
      </c>
      <c r="BK129" s="185">
        <f t="shared" si="9"/>
        <v>0</v>
      </c>
      <c r="BL129" s="24" t="s">
        <v>168</v>
      </c>
      <c r="BM129" s="24" t="s">
        <v>219</v>
      </c>
    </row>
    <row r="130" spans="2:65" s="1" customFormat="1" ht="16.5" hidden="1" customHeight="1" x14ac:dyDescent="0.3">
      <c r="B130" s="173"/>
      <c r="C130" s="174"/>
      <c r="D130" s="174"/>
      <c r="E130" s="175"/>
      <c r="F130" s="176"/>
      <c r="G130" s="177"/>
      <c r="H130" s="178"/>
      <c r="I130" s="179"/>
      <c r="J130" s="180"/>
      <c r="K130" s="176"/>
      <c r="L130" s="41"/>
      <c r="M130" s="181" t="s">
        <v>5</v>
      </c>
      <c r="N130" s="182" t="s">
        <v>41</v>
      </c>
      <c r="O130" s="42"/>
      <c r="P130" s="183">
        <f t="shared" si="1"/>
        <v>0</v>
      </c>
      <c r="Q130" s="183">
        <v>0</v>
      </c>
      <c r="R130" s="183">
        <f t="shared" si="2"/>
        <v>0</v>
      </c>
      <c r="S130" s="183">
        <v>2.2300000000000002E-3</v>
      </c>
      <c r="T130" s="184">
        <f t="shared" si="3"/>
        <v>0</v>
      </c>
      <c r="AR130" s="24" t="s">
        <v>168</v>
      </c>
      <c r="AT130" s="24" t="s">
        <v>133</v>
      </c>
      <c r="AU130" s="24" t="s">
        <v>80</v>
      </c>
      <c r="AY130" s="24" t="s">
        <v>130</v>
      </c>
      <c r="BE130" s="185">
        <f t="shared" si="4"/>
        <v>0</v>
      </c>
      <c r="BF130" s="185">
        <f t="shared" si="5"/>
        <v>0</v>
      </c>
      <c r="BG130" s="185">
        <f t="shared" si="6"/>
        <v>0</v>
      </c>
      <c r="BH130" s="185">
        <f t="shared" si="7"/>
        <v>0</v>
      </c>
      <c r="BI130" s="185">
        <f t="shared" si="8"/>
        <v>0</v>
      </c>
      <c r="BJ130" s="24" t="s">
        <v>78</v>
      </c>
      <c r="BK130" s="185">
        <f t="shared" si="9"/>
        <v>0</v>
      </c>
      <c r="BL130" s="24" t="s">
        <v>168</v>
      </c>
      <c r="BM130" s="24" t="s">
        <v>220</v>
      </c>
    </row>
    <row r="131" spans="2:65" s="1" customFormat="1" ht="16.5" customHeight="1" x14ac:dyDescent="0.3">
      <c r="B131" s="173"/>
      <c r="C131" s="174">
        <v>19</v>
      </c>
      <c r="D131" s="174" t="s">
        <v>133</v>
      </c>
      <c r="E131" s="175" t="s">
        <v>221</v>
      </c>
      <c r="F131" s="176" t="s">
        <v>222</v>
      </c>
      <c r="G131" s="177" t="s">
        <v>134</v>
      </c>
      <c r="H131" s="178">
        <v>13.8</v>
      </c>
      <c r="I131" s="179"/>
      <c r="J131" s="180">
        <f t="shared" si="0"/>
        <v>0</v>
      </c>
      <c r="K131" s="176" t="s">
        <v>147</v>
      </c>
      <c r="L131" s="41"/>
      <c r="M131" s="181" t="s">
        <v>5</v>
      </c>
      <c r="N131" s="182" t="s">
        <v>41</v>
      </c>
      <c r="O131" s="42"/>
      <c r="P131" s="183">
        <f t="shared" si="1"/>
        <v>0</v>
      </c>
      <c r="Q131" s="183">
        <v>0</v>
      </c>
      <c r="R131" s="183">
        <f t="shared" si="2"/>
        <v>0</v>
      </c>
      <c r="S131" s="183">
        <v>1.75E-3</v>
      </c>
      <c r="T131" s="184">
        <f t="shared" si="3"/>
        <v>2.4150000000000001E-2</v>
      </c>
      <c r="AR131" s="24" t="s">
        <v>168</v>
      </c>
      <c r="AT131" s="24" t="s">
        <v>133</v>
      </c>
      <c r="AU131" s="24" t="s">
        <v>80</v>
      </c>
      <c r="AY131" s="24" t="s">
        <v>130</v>
      </c>
      <c r="BE131" s="185">
        <f t="shared" si="4"/>
        <v>0</v>
      </c>
      <c r="BF131" s="185">
        <f t="shared" si="5"/>
        <v>0</v>
      </c>
      <c r="BG131" s="185">
        <f t="shared" si="6"/>
        <v>0</v>
      </c>
      <c r="BH131" s="185">
        <f t="shared" si="7"/>
        <v>0</v>
      </c>
      <c r="BI131" s="185">
        <f t="shared" si="8"/>
        <v>0</v>
      </c>
      <c r="BJ131" s="24" t="s">
        <v>78</v>
      </c>
      <c r="BK131" s="185">
        <f t="shared" si="9"/>
        <v>0</v>
      </c>
      <c r="BL131" s="24" t="s">
        <v>168</v>
      </c>
      <c r="BM131" s="24" t="s">
        <v>223</v>
      </c>
    </row>
    <row r="132" spans="2:65" s="1" customFormat="1" ht="16.5" customHeight="1" x14ac:dyDescent="0.3">
      <c r="B132" s="173"/>
      <c r="C132" s="174">
        <v>20</v>
      </c>
      <c r="D132" s="174" t="s">
        <v>133</v>
      </c>
      <c r="E132" s="175" t="s">
        <v>224</v>
      </c>
      <c r="F132" s="176" t="s">
        <v>225</v>
      </c>
      <c r="G132" s="177" t="s">
        <v>134</v>
      </c>
      <c r="H132" s="178">
        <v>51</v>
      </c>
      <c r="I132" s="179"/>
      <c r="J132" s="180">
        <f t="shared" si="0"/>
        <v>0</v>
      </c>
      <c r="K132" s="176" t="s">
        <v>147</v>
      </c>
      <c r="L132" s="41"/>
      <c r="M132" s="181" t="s">
        <v>5</v>
      </c>
      <c r="N132" s="182" t="s">
        <v>41</v>
      </c>
      <c r="O132" s="42"/>
      <c r="P132" s="183">
        <f t="shared" si="1"/>
        <v>0</v>
      </c>
      <c r="Q132" s="183">
        <v>0</v>
      </c>
      <c r="R132" s="183">
        <f t="shared" si="2"/>
        <v>0</v>
      </c>
      <c r="S132" s="183">
        <v>6.0499999999999998E-3</v>
      </c>
      <c r="T132" s="184">
        <f t="shared" si="3"/>
        <v>0.30854999999999999</v>
      </c>
      <c r="AR132" s="24" t="s">
        <v>168</v>
      </c>
      <c r="AT132" s="24" t="s">
        <v>133</v>
      </c>
      <c r="AU132" s="24" t="s">
        <v>80</v>
      </c>
      <c r="AY132" s="24" t="s">
        <v>130</v>
      </c>
      <c r="BE132" s="185">
        <f t="shared" si="4"/>
        <v>0</v>
      </c>
      <c r="BF132" s="185">
        <f t="shared" si="5"/>
        <v>0</v>
      </c>
      <c r="BG132" s="185">
        <f t="shared" si="6"/>
        <v>0</v>
      </c>
      <c r="BH132" s="185">
        <f t="shared" si="7"/>
        <v>0</v>
      </c>
      <c r="BI132" s="185">
        <f t="shared" si="8"/>
        <v>0</v>
      </c>
      <c r="BJ132" s="24" t="s">
        <v>78</v>
      </c>
      <c r="BK132" s="185">
        <f t="shared" si="9"/>
        <v>0</v>
      </c>
      <c r="BL132" s="24" t="s">
        <v>168</v>
      </c>
      <c r="BM132" s="24" t="s">
        <v>226</v>
      </c>
    </row>
    <row r="133" spans="2:65" s="1" customFormat="1" ht="16.5" hidden="1" customHeight="1" x14ac:dyDescent="0.3">
      <c r="B133" s="173"/>
      <c r="C133" s="174"/>
      <c r="D133" s="174"/>
      <c r="E133" s="175"/>
      <c r="F133" s="176"/>
      <c r="G133" s="177"/>
      <c r="H133" s="178"/>
      <c r="I133" s="179"/>
      <c r="J133" s="180"/>
      <c r="K133" s="176"/>
      <c r="L133" s="41"/>
      <c r="M133" s="181" t="s">
        <v>5</v>
      </c>
      <c r="N133" s="182" t="s">
        <v>41</v>
      </c>
      <c r="O133" s="42"/>
      <c r="P133" s="183">
        <f t="shared" si="1"/>
        <v>0</v>
      </c>
      <c r="Q133" s="183">
        <v>1.47E-3</v>
      </c>
      <c r="R133" s="183">
        <f t="shared" si="2"/>
        <v>0</v>
      </c>
      <c r="S133" s="183">
        <v>0</v>
      </c>
      <c r="T133" s="184">
        <f t="shared" si="3"/>
        <v>0</v>
      </c>
      <c r="AR133" s="24" t="s">
        <v>168</v>
      </c>
      <c r="AT133" s="24" t="s">
        <v>133</v>
      </c>
      <c r="AU133" s="24" t="s">
        <v>80</v>
      </c>
      <c r="AY133" s="24" t="s">
        <v>130</v>
      </c>
      <c r="BE133" s="185">
        <f t="shared" si="4"/>
        <v>0</v>
      </c>
      <c r="BF133" s="185">
        <f t="shared" si="5"/>
        <v>0</v>
      </c>
      <c r="BG133" s="185">
        <f t="shared" si="6"/>
        <v>0</v>
      </c>
      <c r="BH133" s="185">
        <f t="shared" si="7"/>
        <v>0</v>
      </c>
      <c r="BI133" s="185">
        <f t="shared" si="8"/>
        <v>0</v>
      </c>
      <c r="BJ133" s="24" t="s">
        <v>78</v>
      </c>
      <c r="BK133" s="185">
        <f t="shared" si="9"/>
        <v>0</v>
      </c>
      <c r="BL133" s="24" t="s">
        <v>168</v>
      </c>
      <c r="BM133" s="24" t="s">
        <v>227</v>
      </c>
    </row>
    <row r="134" spans="2:65" s="1" customFormat="1" ht="27" x14ac:dyDescent="0.3">
      <c r="B134" s="41"/>
      <c r="D134" s="196" t="s">
        <v>148</v>
      </c>
      <c r="F134" s="197" t="s">
        <v>228</v>
      </c>
      <c r="I134" s="198"/>
      <c r="L134" s="41"/>
      <c r="M134" s="199"/>
      <c r="N134" s="42"/>
      <c r="O134" s="42"/>
      <c r="P134" s="42"/>
      <c r="Q134" s="42"/>
      <c r="R134" s="42"/>
      <c r="S134" s="42"/>
      <c r="T134" s="70"/>
      <c r="AT134" s="24" t="s">
        <v>148</v>
      </c>
      <c r="AU134" s="24" t="s">
        <v>80</v>
      </c>
    </row>
    <row r="135" spans="2:65" s="1" customFormat="1" ht="16.5" customHeight="1" x14ac:dyDescent="0.3">
      <c r="B135" s="173"/>
      <c r="C135" s="174">
        <v>21</v>
      </c>
      <c r="D135" s="174" t="s">
        <v>133</v>
      </c>
      <c r="E135" s="175" t="s">
        <v>229</v>
      </c>
      <c r="F135" s="176" t="s">
        <v>230</v>
      </c>
      <c r="G135" s="177" t="s">
        <v>134</v>
      </c>
      <c r="H135" s="178">
        <v>16</v>
      </c>
      <c r="I135" s="179"/>
      <c r="J135" s="180">
        <f>ROUND(I135*H135,2)</f>
        <v>0</v>
      </c>
      <c r="K135" s="176" t="s">
        <v>147</v>
      </c>
      <c r="L135" s="41"/>
      <c r="M135" s="181" t="s">
        <v>5</v>
      </c>
      <c r="N135" s="182" t="s">
        <v>41</v>
      </c>
      <c r="O135" s="42"/>
      <c r="P135" s="183">
        <f>O135*H135</f>
        <v>0</v>
      </c>
      <c r="Q135" s="183">
        <v>6.3000000000000003E-4</v>
      </c>
      <c r="R135" s="183">
        <f>Q135*H135</f>
        <v>1.008E-2</v>
      </c>
      <c r="S135" s="183">
        <v>0</v>
      </c>
      <c r="T135" s="184">
        <f>S135*H135</f>
        <v>0</v>
      </c>
      <c r="AR135" s="24" t="s">
        <v>168</v>
      </c>
      <c r="AT135" s="24" t="s">
        <v>133</v>
      </c>
      <c r="AU135" s="24" t="s">
        <v>80</v>
      </c>
      <c r="AY135" s="24" t="s">
        <v>130</v>
      </c>
      <c r="BE135" s="185">
        <f>IF(N135="základní",J135,0)</f>
        <v>0</v>
      </c>
      <c r="BF135" s="185">
        <f>IF(N135="snížená",J135,0)</f>
        <v>0</v>
      </c>
      <c r="BG135" s="185">
        <f>IF(N135="zákl. přenesená",J135,0)</f>
        <v>0</v>
      </c>
      <c r="BH135" s="185">
        <f>IF(N135="sníž. přenesená",J135,0)</f>
        <v>0</v>
      </c>
      <c r="BI135" s="185">
        <f>IF(N135="nulová",J135,0)</f>
        <v>0</v>
      </c>
      <c r="BJ135" s="24" t="s">
        <v>78</v>
      </c>
      <c r="BK135" s="185">
        <f>ROUND(I135*H135,2)</f>
        <v>0</v>
      </c>
      <c r="BL135" s="24" t="s">
        <v>168</v>
      </c>
      <c r="BM135" s="24" t="s">
        <v>231</v>
      </c>
    </row>
    <row r="136" spans="2:65" s="1" customFormat="1" ht="16.5" customHeight="1" x14ac:dyDescent="0.3">
      <c r="B136" s="173"/>
      <c r="C136" s="174">
        <v>22</v>
      </c>
      <c r="D136" s="174" t="s">
        <v>133</v>
      </c>
      <c r="E136" s="175" t="s">
        <v>232</v>
      </c>
      <c r="F136" s="176" t="s">
        <v>233</v>
      </c>
      <c r="G136" s="177" t="s">
        <v>134</v>
      </c>
      <c r="H136" s="178">
        <v>51</v>
      </c>
      <c r="I136" s="179"/>
      <c r="J136" s="180">
        <f>ROUND(I136*H136,2)</f>
        <v>0</v>
      </c>
      <c r="K136" s="176" t="s">
        <v>147</v>
      </c>
      <c r="L136" s="41"/>
      <c r="M136" s="181" t="s">
        <v>5</v>
      </c>
      <c r="N136" s="182" t="s">
        <v>41</v>
      </c>
      <c r="O136" s="42"/>
      <c r="P136" s="183">
        <f>O136*H136</f>
        <v>0</v>
      </c>
      <c r="Q136" s="183">
        <v>1.16E-3</v>
      </c>
      <c r="R136" s="183">
        <f>Q136*H136</f>
        <v>5.9159999999999997E-2</v>
      </c>
      <c r="S136" s="183">
        <v>0</v>
      </c>
      <c r="T136" s="184">
        <f>S136*H136</f>
        <v>0</v>
      </c>
      <c r="AR136" s="24" t="s">
        <v>168</v>
      </c>
      <c r="AT136" s="24" t="s">
        <v>133</v>
      </c>
      <c r="AU136" s="24" t="s">
        <v>80</v>
      </c>
      <c r="AY136" s="24" t="s">
        <v>130</v>
      </c>
      <c r="BE136" s="185">
        <f>IF(N136="základní",J136,0)</f>
        <v>0</v>
      </c>
      <c r="BF136" s="185">
        <f>IF(N136="snížená",J136,0)</f>
        <v>0</v>
      </c>
      <c r="BG136" s="185">
        <f>IF(N136="zákl. přenesená",J136,0)</f>
        <v>0</v>
      </c>
      <c r="BH136" s="185">
        <f>IF(N136="sníž. přenesená",J136,0)</f>
        <v>0</v>
      </c>
      <c r="BI136" s="185">
        <f>IF(N136="nulová",J136,0)</f>
        <v>0</v>
      </c>
      <c r="BJ136" s="24" t="s">
        <v>78</v>
      </c>
      <c r="BK136" s="185">
        <f>ROUND(I136*H136,2)</f>
        <v>0</v>
      </c>
      <c r="BL136" s="24" t="s">
        <v>168</v>
      </c>
      <c r="BM136" s="24" t="s">
        <v>234</v>
      </c>
    </row>
    <row r="137" spans="2:65" s="1" customFormat="1" ht="54" x14ac:dyDescent="0.3">
      <c r="B137" s="41"/>
      <c r="D137" s="196" t="s">
        <v>148</v>
      </c>
      <c r="F137" s="197" t="s">
        <v>235</v>
      </c>
      <c r="I137" s="198"/>
      <c r="L137" s="41"/>
      <c r="M137" s="199"/>
      <c r="N137" s="42"/>
      <c r="O137" s="42"/>
      <c r="P137" s="42"/>
      <c r="Q137" s="42"/>
      <c r="R137" s="42"/>
      <c r="S137" s="42"/>
      <c r="T137" s="70"/>
      <c r="AT137" s="24" t="s">
        <v>148</v>
      </c>
      <c r="AU137" s="24" t="s">
        <v>80</v>
      </c>
    </row>
    <row r="138" spans="2:65" s="1" customFormat="1" ht="16.5" customHeight="1" x14ac:dyDescent="0.3">
      <c r="B138" s="173"/>
      <c r="C138" s="174">
        <v>23</v>
      </c>
      <c r="D138" s="174" t="s">
        <v>133</v>
      </c>
      <c r="E138" s="175" t="s">
        <v>236</v>
      </c>
      <c r="F138" s="176" t="s">
        <v>237</v>
      </c>
      <c r="G138" s="177" t="s">
        <v>134</v>
      </c>
      <c r="H138" s="178">
        <v>51</v>
      </c>
      <c r="I138" s="179"/>
      <c r="J138" s="180">
        <f>ROUND(I138*H138,2)</f>
        <v>0</v>
      </c>
      <c r="K138" s="176" t="s">
        <v>147</v>
      </c>
      <c r="L138" s="41"/>
      <c r="M138" s="181" t="s">
        <v>5</v>
      </c>
      <c r="N138" s="182" t="s">
        <v>41</v>
      </c>
      <c r="O138" s="42"/>
      <c r="P138" s="183">
        <f>O138*H138</f>
        <v>0</v>
      </c>
      <c r="Q138" s="183">
        <v>1.49E-3</v>
      </c>
      <c r="R138" s="183">
        <f>Q138*H138</f>
        <v>7.5990000000000002E-2</v>
      </c>
      <c r="S138" s="183">
        <v>0</v>
      </c>
      <c r="T138" s="184">
        <f>S138*H138</f>
        <v>0</v>
      </c>
      <c r="AR138" s="24" t="s">
        <v>168</v>
      </c>
      <c r="AT138" s="24" t="s">
        <v>133</v>
      </c>
      <c r="AU138" s="24" t="s">
        <v>80</v>
      </c>
      <c r="AY138" s="24" t="s">
        <v>130</v>
      </c>
      <c r="BE138" s="185">
        <f>IF(N138="základní",J138,0)</f>
        <v>0</v>
      </c>
      <c r="BF138" s="185">
        <f>IF(N138="snížená",J138,0)</f>
        <v>0</v>
      </c>
      <c r="BG138" s="185">
        <f>IF(N138="zákl. přenesená",J138,0)</f>
        <v>0</v>
      </c>
      <c r="BH138" s="185">
        <f>IF(N138="sníž. přenesená",J138,0)</f>
        <v>0</v>
      </c>
      <c r="BI138" s="185">
        <f>IF(N138="nulová",J138,0)</f>
        <v>0</v>
      </c>
      <c r="BJ138" s="24" t="s">
        <v>78</v>
      </c>
      <c r="BK138" s="185">
        <f>ROUND(I138*H138,2)</f>
        <v>0</v>
      </c>
      <c r="BL138" s="24" t="s">
        <v>168</v>
      </c>
      <c r="BM138" s="24" t="s">
        <v>238</v>
      </c>
    </row>
    <row r="139" spans="2:65" s="1" customFormat="1" ht="54" x14ac:dyDescent="0.3">
      <c r="B139" s="41"/>
      <c r="D139" s="196" t="s">
        <v>148</v>
      </c>
      <c r="F139" s="197" t="s">
        <v>235</v>
      </c>
      <c r="I139" s="198"/>
      <c r="L139" s="41"/>
      <c r="M139" s="199"/>
      <c r="N139" s="42"/>
      <c r="O139" s="42"/>
      <c r="P139" s="42"/>
      <c r="Q139" s="42"/>
      <c r="R139" s="42"/>
      <c r="S139" s="42"/>
      <c r="T139" s="70"/>
      <c r="AT139" s="24" t="s">
        <v>148</v>
      </c>
      <c r="AU139" s="24" t="s">
        <v>80</v>
      </c>
    </row>
    <row r="140" spans="2:65" s="1" customFormat="1" ht="16.5" customHeight="1" x14ac:dyDescent="0.3">
      <c r="B140" s="173"/>
      <c r="C140" s="174">
        <v>24</v>
      </c>
      <c r="D140" s="174" t="s">
        <v>133</v>
      </c>
      <c r="E140" s="175" t="s">
        <v>239</v>
      </c>
      <c r="F140" s="176" t="s">
        <v>240</v>
      </c>
      <c r="G140" s="177" t="s">
        <v>134</v>
      </c>
      <c r="H140" s="178">
        <v>51</v>
      </c>
      <c r="I140" s="179"/>
      <c r="J140" s="180">
        <f>ROUND(I140*H140,2)</f>
        <v>0</v>
      </c>
      <c r="K140" s="176" t="s">
        <v>147</v>
      </c>
      <c r="L140" s="41"/>
      <c r="M140" s="181" t="s">
        <v>5</v>
      </c>
      <c r="N140" s="182" t="s">
        <v>41</v>
      </c>
      <c r="O140" s="42"/>
      <c r="P140" s="183">
        <f>O140*H140</f>
        <v>0</v>
      </c>
      <c r="Q140" s="183">
        <v>3.8600000000000001E-3</v>
      </c>
      <c r="R140" s="183">
        <f>Q140*H140</f>
        <v>0.19686000000000001</v>
      </c>
      <c r="S140" s="183">
        <v>0</v>
      </c>
      <c r="T140" s="184">
        <f>S140*H140</f>
        <v>0</v>
      </c>
      <c r="AR140" s="24" t="s">
        <v>168</v>
      </c>
      <c r="AT140" s="24" t="s">
        <v>133</v>
      </c>
      <c r="AU140" s="24" t="s">
        <v>80</v>
      </c>
      <c r="AY140" s="24" t="s">
        <v>130</v>
      </c>
      <c r="BE140" s="185">
        <f>IF(N140="základní",J140,0)</f>
        <v>0</v>
      </c>
      <c r="BF140" s="185">
        <f>IF(N140="snížená",J140,0)</f>
        <v>0</v>
      </c>
      <c r="BG140" s="185">
        <f>IF(N140="zákl. přenesená",J140,0)</f>
        <v>0</v>
      </c>
      <c r="BH140" s="185">
        <f>IF(N140="sníž. přenesená",J140,0)</f>
        <v>0</v>
      </c>
      <c r="BI140" s="185">
        <f>IF(N140="nulová",J140,0)</f>
        <v>0</v>
      </c>
      <c r="BJ140" s="24" t="s">
        <v>78</v>
      </c>
      <c r="BK140" s="185">
        <f>ROUND(I140*H140,2)</f>
        <v>0</v>
      </c>
      <c r="BL140" s="24" t="s">
        <v>168</v>
      </c>
      <c r="BM140" s="24" t="s">
        <v>241</v>
      </c>
    </row>
    <row r="141" spans="2:65" s="1" customFormat="1" ht="54" x14ac:dyDescent="0.3">
      <c r="B141" s="41"/>
      <c r="D141" s="196" t="s">
        <v>148</v>
      </c>
      <c r="F141" s="197" t="s">
        <v>235</v>
      </c>
      <c r="I141" s="198"/>
      <c r="L141" s="41"/>
      <c r="M141" s="199"/>
      <c r="N141" s="42"/>
      <c r="O141" s="42"/>
      <c r="P141" s="42"/>
      <c r="Q141" s="42"/>
      <c r="R141" s="42"/>
      <c r="S141" s="42"/>
      <c r="T141" s="70"/>
      <c r="AT141" s="24" t="s">
        <v>148</v>
      </c>
      <c r="AU141" s="24" t="s">
        <v>80</v>
      </c>
    </row>
    <row r="142" spans="2:65" s="1" customFormat="1" ht="16.5" customHeight="1" x14ac:dyDescent="0.3">
      <c r="B142" s="173"/>
      <c r="C142" s="174">
        <v>25</v>
      </c>
      <c r="D142" s="174" t="s">
        <v>133</v>
      </c>
      <c r="E142" s="175" t="s">
        <v>242</v>
      </c>
      <c r="F142" s="176" t="s">
        <v>243</v>
      </c>
      <c r="G142" s="177" t="s">
        <v>244</v>
      </c>
      <c r="H142" s="178">
        <v>1</v>
      </c>
      <c r="I142" s="179"/>
      <c r="J142" s="180">
        <f>ROUND(I142*H142,2)</f>
        <v>0</v>
      </c>
      <c r="K142" s="176" t="s">
        <v>147</v>
      </c>
      <c r="L142" s="41"/>
      <c r="M142" s="181" t="s">
        <v>5</v>
      </c>
      <c r="N142" s="182" t="s">
        <v>41</v>
      </c>
      <c r="O142" s="42"/>
      <c r="P142" s="183">
        <f>O142*H142</f>
        <v>0</v>
      </c>
      <c r="Q142" s="183">
        <v>9.0600000000000003E-3</v>
      </c>
      <c r="R142" s="183">
        <f>Q142*H142</f>
        <v>9.0600000000000003E-3</v>
      </c>
      <c r="S142" s="183">
        <v>0</v>
      </c>
      <c r="T142" s="184">
        <f>S142*H142</f>
        <v>0</v>
      </c>
      <c r="AR142" s="24" t="s">
        <v>168</v>
      </c>
      <c r="AT142" s="24" t="s">
        <v>133</v>
      </c>
      <c r="AU142" s="24" t="s">
        <v>80</v>
      </c>
      <c r="AY142" s="24" t="s">
        <v>130</v>
      </c>
      <c r="BE142" s="185">
        <f>IF(N142="základní",J142,0)</f>
        <v>0</v>
      </c>
      <c r="BF142" s="185">
        <f>IF(N142="snížená",J142,0)</f>
        <v>0</v>
      </c>
      <c r="BG142" s="185">
        <f>IF(N142="zákl. přenesená",J142,0)</f>
        <v>0</v>
      </c>
      <c r="BH142" s="185">
        <f>IF(N142="sníž. přenesená",J142,0)</f>
        <v>0</v>
      </c>
      <c r="BI142" s="185">
        <f>IF(N142="nulová",J142,0)</f>
        <v>0</v>
      </c>
      <c r="BJ142" s="24" t="s">
        <v>78</v>
      </c>
      <c r="BK142" s="185">
        <f>ROUND(I142*H142,2)</f>
        <v>0</v>
      </c>
      <c r="BL142" s="24" t="s">
        <v>168</v>
      </c>
      <c r="BM142" s="24" t="s">
        <v>245</v>
      </c>
    </row>
    <row r="143" spans="2:65" s="1" customFormat="1" ht="54" x14ac:dyDescent="0.3">
      <c r="B143" s="41"/>
      <c r="D143" s="196" t="s">
        <v>148</v>
      </c>
      <c r="F143" s="197" t="s">
        <v>235</v>
      </c>
      <c r="I143" s="198"/>
      <c r="L143" s="41"/>
      <c r="M143" s="199"/>
      <c r="N143" s="42"/>
      <c r="O143" s="42"/>
      <c r="P143" s="42"/>
      <c r="Q143" s="42"/>
      <c r="R143" s="42"/>
      <c r="S143" s="42"/>
      <c r="T143" s="70"/>
      <c r="AT143" s="24" t="s">
        <v>148</v>
      </c>
      <c r="AU143" s="24" t="s">
        <v>80</v>
      </c>
    </row>
    <row r="144" spans="2:65" s="1" customFormat="1" ht="25.5" hidden="1" customHeight="1" x14ac:dyDescent="0.3">
      <c r="B144" s="173"/>
      <c r="C144" s="174"/>
      <c r="D144" s="174"/>
      <c r="E144" s="175"/>
      <c r="F144" s="176"/>
      <c r="G144" s="177"/>
      <c r="H144" s="178"/>
      <c r="I144" s="179"/>
      <c r="J144" s="180"/>
      <c r="K144" s="176"/>
      <c r="L144" s="41"/>
      <c r="M144" s="181" t="s">
        <v>5</v>
      </c>
      <c r="N144" s="182" t="s">
        <v>41</v>
      </c>
      <c r="O144" s="42"/>
      <c r="P144" s="183">
        <f>O144*H144</f>
        <v>0</v>
      </c>
      <c r="Q144" s="183">
        <v>4.9399999999999999E-3</v>
      </c>
      <c r="R144" s="183">
        <f>Q144*H144</f>
        <v>0</v>
      </c>
      <c r="S144" s="183">
        <v>0</v>
      </c>
      <c r="T144" s="184">
        <f>S144*H144</f>
        <v>0</v>
      </c>
      <c r="AR144" s="24" t="s">
        <v>168</v>
      </c>
      <c r="AT144" s="24" t="s">
        <v>133</v>
      </c>
      <c r="AU144" s="24" t="s">
        <v>80</v>
      </c>
      <c r="AY144" s="24" t="s">
        <v>130</v>
      </c>
      <c r="BE144" s="185">
        <f>IF(N144="základní",J144,0)</f>
        <v>0</v>
      </c>
      <c r="BF144" s="185">
        <f>IF(N144="snížená",J144,0)</f>
        <v>0</v>
      </c>
      <c r="BG144" s="185">
        <f>IF(N144="zákl. přenesená",J144,0)</f>
        <v>0</v>
      </c>
      <c r="BH144" s="185">
        <f>IF(N144="sníž. přenesená",J144,0)</f>
        <v>0</v>
      </c>
      <c r="BI144" s="185">
        <f>IF(N144="nulová",J144,0)</f>
        <v>0</v>
      </c>
      <c r="BJ144" s="24" t="s">
        <v>78</v>
      </c>
      <c r="BK144" s="185">
        <f>ROUND(I144*H144,2)</f>
        <v>0</v>
      </c>
      <c r="BL144" s="24" t="s">
        <v>168</v>
      </c>
      <c r="BM144" s="24" t="s">
        <v>246</v>
      </c>
    </row>
    <row r="145" spans="2:65" s="1" customFormat="1" ht="16.5" hidden="1" customHeight="1" x14ac:dyDescent="0.3">
      <c r="B145" s="173"/>
      <c r="C145" s="174"/>
      <c r="D145" s="174"/>
      <c r="E145" s="175"/>
      <c r="F145" s="176"/>
      <c r="G145" s="177"/>
      <c r="H145" s="178"/>
      <c r="I145" s="179"/>
      <c r="J145" s="180"/>
      <c r="K145" s="176"/>
      <c r="L145" s="41"/>
      <c r="M145" s="181" t="s">
        <v>5</v>
      </c>
      <c r="N145" s="182" t="s">
        <v>41</v>
      </c>
      <c r="O145" s="42"/>
      <c r="P145" s="183">
        <f>O145*H145</f>
        <v>0</v>
      </c>
      <c r="Q145" s="183">
        <v>2.5200000000000001E-3</v>
      </c>
      <c r="R145" s="183">
        <f>Q145*H145</f>
        <v>0</v>
      </c>
      <c r="S145" s="183">
        <v>0</v>
      </c>
      <c r="T145" s="184">
        <f>S145*H145</f>
        <v>0</v>
      </c>
      <c r="AR145" s="24" t="s">
        <v>168</v>
      </c>
      <c r="AT145" s="24" t="s">
        <v>133</v>
      </c>
      <c r="AU145" s="24" t="s">
        <v>80</v>
      </c>
      <c r="AY145" s="24" t="s">
        <v>130</v>
      </c>
      <c r="BE145" s="185">
        <f>IF(N145="základní",J145,0)</f>
        <v>0</v>
      </c>
      <c r="BF145" s="185">
        <f>IF(N145="snížená",J145,0)</f>
        <v>0</v>
      </c>
      <c r="BG145" s="185">
        <f>IF(N145="zákl. přenesená",J145,0)</f>
        <v>0</v>
      </c>
      <c r="BH145" s="185">
        <f>IF(N145="sníž. přenesená",J145,0)</f>
        <v>0</v>
      </c>
      <c r="BI145" s="185">
        <f>IF(N145="nulová",J145,0)</f>
        <v>0</v>
      </c>
      <c r="BJ145" s="24" t="s">
        <v>78</v>
      </c>
      <c r="BK145" s="185">
        <f>ROUND(I145*H145,2)</f>
        <v>0</v>
      </c>
      <c r="BL145" s="24" t="s">
        <v>168</v>
      </c>
      <c r="BM145" s="24" t="s">
        <v>132</v>
      </c>
    </row>
    <row r="146" spans="2:65" s="1" customFormat="1" ht="27" x14ac:dyDescent="0.3">
      <c r="B146" s="41"/>
      <c r="D146" s="196" t="s">
        <v>148</v>
      </c>
      <c r="F146" s="197" t="s">
        <v>247</v>
      </c>
      <c r="I146" s="198"/>
      <c r="L146" s="41"/>
      <c r="M146" s="199"/>
      <c r="N146" s="42"/>
      <c r="O146" s="42"/>
      <c r="P146" s="42"/>
      <c r="Q146" s="42"/>
      <c r="R146" s="42"/>
      <c r="S146" s="42"/>
      <c r="T146" s="70"/>
      <c r="AT146" s="24" t="s">
        <v>148</v>
      </c>
      <c r="AU146" s="24" t="s">
        <v>80</v>
      </c>
    </row>
    <row r="147" spans="2:65" s="1" customFormat="1" ht="16.5" customHeight="1" x14ac:dyDescent="0.3">
      <c r="B147" s="173"/>
      <c r="C147" s="174">
        <v>26</v>
      </c>
      <c r="D147" s="174" t="s">
        <v>133</v>
      </c>
      <c r="E147" s="175" t="s">
        <v>248</v>
      </c>
      <c r="F147" s="176" t="s">
        <v>249</v>
      </c>
      <c r="G147" s="177" t="s">
        <v>134</v>
      </c>
      <c r="H147" s="178">
        <v>13.8</v>
      </c>
      <c r="I147" s="179"/>
      <c r="J147" s="180">
        <f>ROUND(I147*H147,2)</f>
        <v>0</v>
      </c>
      <c r="K147" s="176" t="s">
        <v>147</v>
      </c>
      <c r="L147" s="41"/>
      <c r="M147" s="181" t="s">
        <v>5</v>
      </c>
      <c r="N147" s="182" t="s">
        <v>41</v>
      </c>
      <c r="O147" s="42"/>
      <c r="P147" s="183">
        <f>O147*H147</f>
        <v>0</v>
      </c>
      <c r="Q147" s="183">
        <v>2.7799999999999999E-3</v>
      </c>
      <c r="R147" s="183">
        <f>Q147*H147</f>
        <v>3.8364000000000002E-2</v>
      </c>
      <c r="S147" s="183">
        <v>0</v>
      </c>
      <c r="T147" s="184">
        <f>S147*H147</f>
        <v>0</v>
      </c>
      <c r="AR147" s="24" t="s">
        <v>168</v>
      </c>
      <c r="AT147" s="24" t="s">
        <v>133</v>
      </c>
      <c r="AU147" s="24" t="s">
        <v>80</v>
      </c>
      <c r="AY147" s="24" t="s">
        <v>130</v>
      </c>
      <c r="BE147" s="185">
        <f>IF(N147="základní",J147,0)</f>
        <v>0</v>
      </c>
      <c r="BF147" s="185">
        <f>IF(N147="snížená",J147,0)</f>
        <v>0</v>
      </c>
      <c r="BG147" s="185">
        <f>IF(N147="zákl. přenesená",J147,0)</f>
        <v>0</v>
      </c>
      <c r="BH147" s="185">
        <f>IF(N147="sníž. přenesená",J147,0)</f>
        <v>0</v>
      </c>
      <c r="BI147" s="185">
        <f>IF(N147="nulová",J147,0)</f>
        <v>0</v>
      </c>
      <c r="BJ147" s="24" t="s">
        <v>78</v>
      </c>
      <c r="BK147" s="185">
        <f>ROUND(I147*H147,2)</f>
        <v>0</v>
      </c>
      <c r="BL147" s="24" t="s">
        <v>168</v>
      </c>
      <c r="BM147" s="24" t="s">
        <v>250</v>
      </c>
    </row>
    <row r="148" spans="2:65" s="1" customFormat="1" ht="25.5" hidden="1" customHeight="1" x14ac:dyDescent="0.3">
      <c r="B148" s="173"/>
      <c r="C148" s="174"/>
      <c r="D148" s="174"/>
      <c r="E148" s="175"/>
      <c r="F148" s="176"/>
      <c r="G148" s="177"/>
      <c r="H148" s="178"/>
      <c r="I148" s="179"/>
      <c r="J148" s="180"/>
      <c r="K148" s="176"/>
      <c r="L148" s="41"/>
      <c r="M148" s="181" t="s">
        <v>5</v>
      </c>
      <c r="N148" s="182" t="s">
        <v>41</v>
      </c>
      <c r="O148" s="42"/>
      <c r="P148" s="183">
        <f>O148*H148</f>
        <v>0</v>
      </c>
      <c r="Q148" s="183">
        <v>3.2100000000000002E-3</v>
      </c>
      <c r="R148" s="183">
        <f>Q148*H148</f>
        <v>0</v>
      </c>
      <c r="S148" s="183">
        <v>0</v>
      </c>
      <c r="T148" s="184">
        <f>S148*H148</f>
        <v>0</v>
      </c>
      <c r="AR148" s="24" t="s">
        <v>168</v>
      </c>
      <c r="AT148" s="24" t="s">
        <v>133</v>
      </c>
      <c r="AU148" s="24" t="s">
        <v>80</v>
      </c>
      <c r="AY148" s="24" t="s">
        <v>130</v>
      </c>
      <c r="BE148" s="185">
        <f>IF(N148="základní",J148,0)</f>
        <v>0</v>
      </c>
      <c r="BF148" s="185">
        <f>IF(N148="snížená",J148,0)</f>
        <v>0</v>
      </c>
      <c r="BG148" s="185">
        <f>IF(N148="zákl. přenesená",J148,0)</f>
        <v>0</v>
      </c>
      <c r="BH148" s="185">
        <f>IF(N148="sníž. přenesená",J148,0)</f>
        <v>0</v>
      </c>
      <c r="BI148" s="185">
        <f>IF(N148="nulová",J148,0)</f>
        <v>0</v>
      </c>
      <c r="BJ148" s="24" t="s">
        <v>78</v>
      </c>
      <c r="BK148" s="185">
        <f>ROUND(I148*H148,2)</f>
        <v>0</v>
      </c>
      <c r="BL148" s="24" t="s">
        <v>168</v>
      </c>
      <c r="BM148" s="24" t="s">
        <v>251</v>
      </c>
    </row>
    <row r="149" spans="2:65" s="1" customFormat="1" ht="25.5" customHeight="1" x14ac:dyDescent="0.3">
      <c r="B149" s="173"/>
      <c r="C149" s="174">
        <v>27</v>
      </c>
      <c r="D149" s="174" t="s">
        <v>133</v>
      </c>
      <c r="E149" s="175" t="s">
        <v>252</v>
      </c>
      <c r="F149" s="176" t="s">
        <v>253</v>
      </c>
      <c r="G149" s="177" t="s">
        <v>167</v>
      </c>
      <c r="H149" s="178">
        <v>1.8</v>
      </c>
      <c r="I149" s="179"/>
      <c r="J149" s="180">
        <f>ROUND(I149*H149,2)</f>
        <v>0</v>
      </c>
      <c r="K149" s="176" t="s">
        <v>147</v>
      </c>
      <c r="L149" s="41"/>
      <c r="M149" s="181" t="s">
        <v>5</v>
      </c>
      <c r="N149" s="182" t="s">
        <v>41</v>
      </c>
      <c r="O149" s="42"/>
      <c r="P149" s="183">
        <f>O149*H149</f>
        <v>0</v>
      </c>
      <c r="Q149" s="183">
        <v>6.3699999999999998E-3</v>
      </c>
      <c r="R149" s="183">
        <f>Q149*H149</f>
        <v>1.1466E-2</v>
      </c>
      <c r="S149" s="183">
        <v>0</v>
      </c>
      <c r="T149" s="184">
        <f>S149*H149</f>
        <v>0</v>
      </c>
      <c r="AR149" s="24" t="s">
        <v>168</v>
      </c>
      <c r="AT149" s="24" t="s">
        <v>133</v>
      </c>
      <c r="AU149" s="24" t="s">
        <v>80</v>
      </c>
      <c r="AY149" s="24" t="s">
        <v>130</v>
      </c>
      <c r="BE149" s="185">
        <f>IF(N149="základní",J149,0)</f>
        <v>0</v>
      </c>
      <c r="BF149" s="185">
        <f>IF(N149="snížená",J149,0)</f>
        <v>0</v>
      </c>
      <c r="BG149" s="185">
        <f>IF(N149="zákl. přenesená",J149,0)</f>
        <v>0</v>
      </c>
      <c r="BH149" s="185">
        <f>IF(N149="sníž. přenesená",J149,0)</f>
        <v>0</v>
      </c>
      <c r="BI149" s="185">
        <f>IF(N149="nulová",J149,0)</f>
        <v>0</v>
      </c>
      <c r="BJ149" s="24" t="s">
        <v>78</v>
      </c>
      <c r="BK149" s="185">
        <f>ROUND(I149*H149,2)</f>
        <v>0</v>
      </c>
      <c r="BL149" s="24" t="s">
        <v>168</v>
      </c>
      <c r="BM149" s="24" t="s">
        <v>254</v>
      </c>
    </row>
    <row r="150" spans="2:65" s="1" customFormat="1" ht="40.5" x14ac:dyDescent="0.3">
      <c r="B150" s="41"/>
      <c r="D150" s="196" t="s">
        <v>148</v>
      </c>
      <c r="F150" s="197" t="s">
        <v>255</v>
      </c>
      <c r="I150" s="198"/>
      <c r="L150" s="41"/>
      <c r="M150" s="199"/>
      <c r="N150" s="42"/>
      <c r="O150" s="42"/>
      <c r="P150" s="42"/>
      <c r="Q150" s="42"/>
      <c r="R150" s="42"/>
      <c r="S150" s="42"/>
      <c r="T150" s="70"/>
      <c r="AT150" s="24" t="s">
        <v>148</v>
      </c>
      <c r="AU150" s="24" t="s">
        <v>80</v>
      </c>
    </row>
    <row r="151" spans="2:65" s="1" customFormat="1" ht="16.5" customHeight="1" x14ac:dyDescent="0.3">
      <c r="B151" s="173"/>
      <c r="C151" s="174">
        <v>28</v>
      </c>
      <c r="D151" s="174" t="s">
        <v>133</v>
      </c>
      <c r="E151" s="175" t="s">
        <v>256</v>
      </c>
      <c r="F151" s="176" t="s">
        <v>257</v>
      </c>
      <c r="G151" s="177" t="s">
        <v>244</v>
      </c>
      <c r="H151" s="178">
        <v>2</v>
      </c>
      <c r="I151" s="179"/>
      <c r="J151" s="180">
        <f>ROUND(I151*H151,2)</f>
        <v>0</v>
      </c>
      <c r="K151" s="176" t="s">
        <v>5</v>
      </c>
      <c r="L151" s="41"/>
      <c r="M151" s="181" t="s">
        <v>5</v>
      </c>
      <c r="N151" s="182" t="s">
        <v>41</v>
      </c>
      <c r="O151" s="42"/>
      <c r="P151" s="183">
        <f>O151*H151</f>
        <v>0</v>
      </c>
      <c r="Q151" s="183">
        <v>0</v>
      </c>
      <c r="R151" s="183">
        <f>Q151*H151</f>
        <v>0</v>
      </c>
      <c r="S151" s="183">
        <v>0</v>
      </c>
      <c r="T151" s="184">
        <f>S151*H151</f>
        <v>0</v>
      </c>
      <c r="AR151" s="24" t="s">
        <v>168</v>
      </c>
      <c r="AT151" s="24" t="s">
        <v>133</v>
      </c>
      <c r="AU151" s="24" t="s">
        <v>80</v>
      </c>
      <c r="AY151" s="24" t="s">
        <v>130</v>
      </c>
      <c r="BE151" s="185">
        <f>IF(N151="základní",J151,0)</f>
        <v>0</v>
      </c>
      <c r="BF151" s="185">
        <f>IF(N151="snížená",J151,0)</f>
        <v>0</v>
      </c>
      <c r="BG151" s="185">
        <f>IF(N151="zákl. přenesená",J151,0)</f>
        <v>0</v>
      </c>
      <c r="BH151" s="185">
        <f>IF(N151="sníž. přenesená",J151,0)</f>
        <v>0</v>
      </c>
      <c r="BI151" s="185">
        <f>IF(N151="nulová",J151,0)</f>
        <v>0</v>
      </c>
      <c r="BJ151" s="24" t="s">
        <v>78</v>
      </c>
      <c r="BK151" s="185">
        <f>ROUND(I151*H151,2)</f>
        <v>0</v>
      </c>
      <c r="BL151" s="24" t="s">
        <v>168</v>
      </c>
      <c r="BM151" s="24" t="s">
        <v>258</v>
      </c>
    </row>
    <row r="152" spans="2:65" s="1" customFormat="1" ht="25.5" customHeight="1" x14ac:dyDescent="0.3">
      <c r="B152" s="173"/>
      <c r="C152" s="174">
        <v>29</v>
      </c>
      <c r="D152" s="174" t="s">
        <v>133</v>
      </c>
      <c r="E152" s="175" t="s">
        <v>259</v>
      </c>
      <c r="F152" s="176" t="s">
        <v>260</v>
      </c>
      <c r="G152" s="177" t="s">
        <v>134</v>
      </c>
      <c r="H152" s="178">
        <v>51</v>
      </c>
      <c r="I152" s="179"/>
      <c r="J152" s="180">
        <f>ROUND(I152*H152,2)</f>
        <v>0</v>
      </c>
      <c r="K152" s="176" t="s">
        <v>147</v>
      </c>
      <c r="L152" s="41"/>
      <c r="M152" s="181" t="s">
        <v>5</v>
      </c>
      <c r="N152" s="182" t="s">
        <v>41</v>
      </c>
      <c r="O152" s="42"/>
      <c r="P152" s="183">
        <f>O152*H152</f>
        <v>0</v>
      </c>
      <c r="Q152" s="183">
        <v>6.4099999999999999E-3</v>
      </c>
      <c r="R152" s="183">
        <f>Q152*H152</f>
        <v>0.32690999999999998</v>
      </c>
      <c r="S152" s="183">
        <v>0</v>
      </c>
      <c r="T152" s="184">
        <f>S152*H152</f>
        <v>0</v>
      </c>
      <c r="AR152" s="24" t="s">
        <v>168</v>
      </c>
      <c r="AT152" s="24" t="s">
        <v>133</v>
      </c>
      <c r="AU152" s="24" t="s">
        <v>80</v>
      </c>
      <c r="AY152" s="24" t="s">
        <v>130</v>
      </c>
      <c r="BE152" s="185">
        <f>IF(N152="základní",J152,0)</f>
        <v>0</v>
      </c>
      <c r="BF152" s="185">
        <f>IF(N152="snížená",J152,0)</f>
        <v>0</v>
      </c>
      <c r="BG152" s="185">
        <f>IF(N152="zákl. přenesená",J152,0)</f>
        <v>0</v>
      </c>
      <c r="BH152" s="185">
        <f>IF(N152="sníž. přenesená",J152,0)</f>
        <v>0</v>
      </c>
      <c r="BI152" s="185">
        <f>IF(N152="nulová",J152,0)</f>
        <v>0</v>
      </c>
      <c r="BJ152" s="24" t="s">
        <v>78</v>
      </c>
      <c r="BK152" s="185">
        <f>ROUND(I152*H152,2)</f>
        <v>0</v>
      </c>
      <c r="BL152" s="24" t="s">
        <v>168</v>
      </c>
      <c r="BM152" s="24" t="s">
        <v>261</v>
      </c>
    </row>
    <row r="153" spans="2:65" s="1" customFormat="1" ht="40.5" x14ac:dyDescent="0.3">
      <c r="B153" s="41"/>
      <c r="D153" s="196" t="s">
        <v>148</v>
      </c>
      <c r="F153" s="197" t="s">
        <v>262</v>
      </c>
      <c r="I153" s="198"/>
      <c r="L153" s="41"/>
      <c r="M153" s="199"/>
      <c r="N153" s="42"/>
      <c r="O153" s="42"/>
      <c r="P153" s="42"/>
      <c r="Q153" s="42"/>
      <c r="R153" s="42"/>
      <c r="S153" s="42"/>
      <c r="T153" s="70"/>
      <c r="AT153" s="24" t="s">
        <v>148</v>
      </c>
      <c r="AU153" s="24" t="s">
        <v>80</v>
      </c>
    </row>
    <row r="154" spans="2:65" s="1" customFormat="1" ht="25.5" customHeight="1" x14ac:dyDescent="0.3">
      <c r="B154" s="173"/>
      <c r="C154" s="174">
        <v>30</v>
      </c>
      <c r="D154" s="174" t="s">
        <v>133</v>
      </c>
      <c r="E154" s="175" t="s">
        <v>263</v>
      </c>
      <c r="F154" s="176" t="s">
        <v>264</v>
      </c>
      <c r="G154" s="177" t="s">
        <v>134</v>
      </c>
      <c r="H154" s="178">
        <v>14</v>
      </c>
      <c r="I154" s="179"/>
      <c r="J154" s="180">
        <f>ROUND(I154*H154,2)</f>
        <v>0</v>
      </c>
      <c r="K154" s="176" t="s">
        <v>147</v>
      </c>
      <c r="L154" s="41"/>
      <c r="M154" s="181" t="s">
        <v>5</v>
      </c>
      <c r="N154" s="182" t="s">
        <v>41</v>
      </c>
      <c r="O154" s="42"/>
      <c r="P154" s="183">
        <f>O154*H154</f>
        <v>0</v>
      </c>
      <c r="Q154" s="183">
        <v>3.0699999999999998E-3</v>
      </c>
      <c r="R154" s="183">
        <f>Q154*H154</f>
        <v>4.2979999999999997E-2</v>
      </c>
      <c r="S154" s="183">
        <v>0</v>
      </c>
      <c r="T154" s="184">
        <f>S154*H154</f>
        <v>0</v>
      </c>
      <c r="AR154" s="24" t="s">
        <v>168</v>
      </c>
      <c r="AT154" s="24" t="s">
        <v>133</v>
      </c>
      <c r="AU154" s="24" t="s">
        <v>80</v>
      </c>
      <c r="AY154" s="24" t="s">
        <v>130</v>
      </c>
      <c r="BE154" s="185">
        <f>IF(N154="základní",J154,0)</f>
        <v>0</v>
      </c>
      <c r="BF154" s="185">
        <f>IF(N154="snížená",J154,0)</f>
        <v>0</v>
      </c>
      <c r="BG154" s="185">
        <f>IF(N154="zákl. přenesená",J154,0)</f>
        <v>0</v>
      </c>
      <c r="BH154" s="185">
        <f>IF(N154="sníž. přenesená",J154,0)</f>
        <v>0</v>
      </c>
      <c r="BI154" s="185">
        <f>IF(N154="nulová",J154,0)</f>
        <v>0</v>
      </c>
      <c r="BJ154" s="24" t="s">
        <v>78</v>
      </c>
      <c r="BK154" s="185">
        <f>ROUND(I154*H154,2)</f>
        <v>0</v>
      </c>
      <c r="BL154" s="24" t="s">
        <v>168</v>
      </c>
      <c r="BM154" s="24" t="s">
        <v>265</v>
      </c>
    </row>
    <row r="155" spans="2:65" s="1" customFormat="1" ht="16.5" customHeight="1" x14ac:dyDescent="0.3">
      <c r="B155" s="173"/>
      <c r="C155" s="174">
        <v>31</v>
      </c>
      <c r="D155" s="174" t="s">
        <v>133</v>
      </c>
      <c r="E155" s="175" t="s">
        <v>266</v>
      </c>
      <c r="F155" s="176" t="s">
        <v>267</v>
      </c>
      <c r="G155" s="177" t="s">
        <v>201</v>
      </c>
      <c r="H155" s="210"/>
      <c r="I155" s="179"/>
      <c r="J155" s="180">
        <f>ROUND(I155*H155,2)</f>
        <v>0</v>
      </c>
      <c r="K155" s="176" t="s">
        <v>147</v>
      </c>
      <c r="L155" s="41"/>
      <c r="M155" s="181" t="s">
        <v>5</v>
      </c>
      <c r="N155" s="182" t="s">
        <v>41</v>
      </c>
      <c r="O155" s="42"/>
      <c r="P155" s="183">
        <f>O155*H155</f>
        <v>0</v>
      </c>
      <c r="Q155" s="183">
        <v>0</v>
      </c>
      <c r="R155" s="183">
        <f>Q155*H155</f>
        <v>0</v>
      </c>
      <c r="S155" s="183">
        <v>0</v>
      </c>
      <c r="T155" s="184">
        <f>S155*H155</f>
        <v>0</v>
      </c>
      <c r="AR155" s="24" t="s">
        <v>168</v>
      </c>
      <c r="AT155" s="24" t="s">
        <v>133</v>
      </c>
      <c r="AU155" s="24" t="s">
        <v>80</v>
      </c>
      <c r="AY155" s="24" t="s">
        <v>130</v>
      </c>
      <c r="BE155" s="185">
        <f>IF(N155="základní",J155,0)</f>
        <v>0</v>
      </c>
      <c r="BF155" s="185">
        <f>IF(N155="snížená",J155,0)</f>
        <v>0</v>
      </c>
      <c r="BG155" s="185">
        <f>IF(N155="zákl. přenesená",J155,0)</f>
        <v>0</v>
      </c>
      <c r="BH155" s="185">
        <f>IF(N155="sníž. přenesená",J155,0)</f>
        <v>0</v>
      </c>
      <c r="BI155" s="185">
        <f>IF(N155="nulová",J155,0)</f>
        <v>0</v>
      </c>
      <c r="BJ155" s="24" t="s">
        <v>78</v>
      </c>
      <c r="BK155" s="185">
        <f>ROUND(I155*H155,2)</f>
        <v>0</v>
      </c>
      <c r="BL155" s="24" t="s">
        <v>168</v>
      </c>
      <c r="BM155" s="24" t="s">
        <v>268</v>
      </c>
    </row>
    <row r="156" spans="2:65" s="1" customFormat="1" ht="121.5" x14ac:dyDescent="0.3">
      <c r="B156" s="41"/>
      <c r="D156" s="196" t="s">
        <v>148</v>
      </c>
      <c r="F156" s="197" t="s">
        <v>269</v>
      </c>
      <c r="I156" s="198"/>
      <c r="L156" s="41"/>
      <c r="M156" s="199"/>
      <c r="N156" s="42"/>
      <c r="O156" s="42"/>
      <c r="P156" s="42"/>
      <c r="Q156" s="42"/>
      <c r="R156" s="42"/>
      <c r="S156" s="42"/>
      <c r="T156" s="70"/>
      <c r="AT156" s="24" t="s">
        <v>148</v>
      </c>
      <c r="AU156" s="24" t="s">
        <v>80</v>
      </c>
    </row>
    <row r="157" spans="2:65" s="1" customFormat="1" ht="16.5" customHeight="1" x14ac:dyDescent="0.3">
      <c r="B157" s="173"/>
      <c r="C157" s="174">
        <v>32</v>
      </c>
      <c r="D157" s="174" t="s">
        <v>133</v>
      </c>
      <c r="E157" s="175" t="s">
        <v>270</v>
      </c>
      <c r="F157" s="176" t="s">
        <v>271</v>
      </c>
      <c r="G157" s="177" t="s">
        <v>201</v>
      </c>
      <c r="H157" s="210"/>
      <c r="I157" s="179"/>
      <c r="J157" s="180">
        <f>ROUND(I157*H157,2)</f>
        <v>0</v>
      </c>
      <c r="K157" s="176" t="s">
        <v>147</v>
      </c>
      <c r="L157" s="41"/>
      <c r="M157" s="181" t="s">
        <v>5</v>
      </c>
      <c r="N157" s="182" t="s">
        <v>41</v>
      </c>
      <c r="O157" s="42"/>
      <c r="P157" s="183">
        <f>O157*H157</f>
        <v>0</v>
      </c>
      <c r="Q157" s="183">
        <v>0</v>
      </c>
      <c r="R157" s="183">
        <f>Q157*H157</f>
        <v>0</v>
      </c>
      <c r="S157" s="183">
        <v>0</v>
      </c>
      <c r="T157" s="184">
        <f>S157*H157</f>
        <v>0</v>
      </c>
      <c r="AR157" s="24" t="s">
        <v>168</v>
      </c>
      <c r="AT157" s="24" t="s">
        <v>133</v>
      </c>
      <c r="AU157" s="24" t="s">
        <v>80</v>
      </c>
      <c r="AY157" s="24" t="s">
        <v>130</v>
      </c>
      <c r="BE157" s="185">
        <f>IF(N157="základní",J157,0)</f>
        <v>0</v>
      </c>
      <c r="BF157" s="185">
        <f>IF(N157="snížená",J157,0)</f>
        <v>0</v>
      </c>
      <c r="BG157" s="185">
        <f>IF(N157="zákl. přenesená",J157,0)</f>
        <v>0</v>
      </c>
      <c r="BH157" s="185">
        <f>IF(N157="sníž. přenesená",J157,0)</f>
        <v>0</v>
      </c>
      <c r="BI157" s="185">
        <f>IF(N157="nulová",J157,0)</f>
        <v>0</v>
      </c>
      <c r="BJ157" s="24" t="s">
        <v>78</v>
      </c>
      <c r="BK157" s="185">
        <f>ROUND(I157*H157,2)</f>
        <v>0</v>
      </c>
      <c r="BL157" s="24" t="s">
        <v>168</v>
      </c>
      <c r="BM157" s="24" t="s">
        <v>272</v>
      </c>
    </row>
    <row r="158" spans="2:65" s="1" customFormat="1" ht="121.5" x14ac:dyDescent="0.3">
      <c r="B158" s="41"/>
      <c r="D158" s="196" t="s">
        <v>148</v>
      </c>
      <c r="F158" s="197" t="s">
        <v>269</v>
      </c>
      <c r="I158" s="198"/>
      <c r="L158" s="41"/>
      <c r="M158" s="199"/>
      <c r="N158" s="42"/>
      <c r="O158" s="42"/>
      <c r="P158" s="42"/>
      <c r="Q158" s="42"/>
      <c r="R158" s="42"/>
      <c r="S158" s="42"/>
      <c r="T158" s="70"/>
      <c r="AT158" s="24" t="s">
        <v>148</v>
      </c>
      <c r="AU158" s="24" t="s">
        <v>80</v>
      </c>
    </row>
    <row r="159" spans="2:65" s="10" customFormat="1" ht="29.85" customHeight="1" x14ac:dyDescent="0.3">
      <c r="B159" s="160"/>
      <c r="D159" s="161" t="s">
        <v>69</v>
      </c>
      <c r="E159" s="171" t="s">
        <v>273</v>
      </c>
      <c r="F159" s="171" t="s">
        <v>274</v>
      </c>
      <c r="I159" s="163"/>
      <c r="J159" s="172">
        <f>BK159</f>
        <v>0</v>
      </c>
      <c r="L159" s="160"/>
      <c r="M159" s="165"/>
      <c r="N159" s="166"/>
      <c r="O159" s="166"/>
      <c r="P159" s="167">
        <f>SUM(P160:P178)</f>
        <v>0</v>
      </c>
      <c r="Q159" s="166"/>
      <c r="R159" s="167">
        <f>SUM(R160:R178)</f>
        <v>18.402960999999998</v>
      </c>
      <c r="S159" s="166"/>
      <c r="T159" s="168">
        <f>SUM(T160:T178)</f>
        <v>0</v>
      </c>
      <c r="AR159" s="161" t="s">
        <v>80</v>
      </c>
      <c r="AT159" s="169" t="s">
        <v>69</v>
      </c>
      <c r="AU159" s="169" t="s">
        <v>78</v>
      </c>
      <c r="AY159" s="161" t="s">
        <v>130</v>
      </c>
      <c r="BK159" s="170">
        <f>SUM(BK160:BK178)</f>
        <v>0</v>
      </c>
    </row>
    <row r="160" spans="2:65" s="1" customFormat="1" ht="16.5" customHeight="1" x14ac:dyDescent="0.3">
      <c r="B160" s="173"/>
      <c r="C160" s="174">
        <v>33</v>
      </c>
      <c r="D160" s="174" t="s">
        <v>133</v>
      </c>
      <c r="E160" s="175" t="s">
        <v>275</v>
      </c>
      <c r="F160" s="176" t="s">
        <v>276</v>
      </c>
      <c r="G160" s="177" t="s">
        <v>134</v>
      </c>
      <c r="H160" s="178">
        <v>51</v>
      </c>
      <c r="I160" s="179"/>
      <c r="J160" s="180">
        <f>ROUND(I160*H160,2)</f>
        <v>0</v>
      </c>
      <c r="K160" s="176" t="s">
        <v>147</v>
      </c>
      <c r="L160" s="41"/>
      <c r="M160" s="181" t="s">
        <v>5</v>
      </c>
      <c r="N160" s="182" t="s">
        <v>41</v>
      </c>
      <c r="O160" s="42"/>
      <c r="P160" s="183">
        <f>O160*H160</f>
        <v>0</v>
      </c>
      <c r="Q160" s="183">
        <v>8.0000000000000007E-5</v>
      </c>
      <c r="R160" s="183">
        <f>Q160*H160</f>
        <v>4.0800000000000003E-3</v>
      </c>
      <c r="S160" s="183">
        <v>0</v>
      </c>
      <c r="T160" s="184">
        <f>S160*H160</f>
        <v>0</v>
      </c>
      <c r="AR160" s="24" t="s">
        <v>168</v>
      </c>
      <c r="AT160" s="24" t="s">
        <v>133</v>
      </c>
      <c r="AU160" s="24" t="s">
        <v>80</v>
      </c>
      <c r="AY160" s="24" t="s">
        <v>130</v>
      </c>
      <c r="BE160" s="185">
        <f>IF(N160="základní",J160,0)</f>
        <v>0</v>
      </c>
      <c r="BF160" s="185">
        <f>IF(N160="snížená",J160,0)</f>
        <v>0</v>
      </c>
      <c r="BG160" s="185">
        <f>IF(N160="zákl. přenesená",J160,0)</f>
        <v>0</v>
      </c>
      <c r="BH160" s="185">
        <f>IF(N160="sníž. přenesená",J160,0)</f>
        <v>0</v>
      </c>
      <c r="BI160" s="185">
        <f>IF(N160="nulová",J160,0)</f>
        <v>0</v>
      </c>
      <c r="BJ160" s="24" t="s">
        <v>78</v>
      </c>
      <c r="BK160" s="185">
        <f>ROUND(I160*H160,2)</f>
        <v>0</v>
      </c>
      <c r="BL160" s="24" t="s">
        <v>168</v>
      </c>
      <c r="BM160" s="24" t="s">
        <v>277</v>
      </c>
    </row>
    <row r="161" spans="2:65" s="1" customFormat="1" ht="94.5" x14ac:dyDescent="0.3">
      <c r="B161" s="41"/>
      <c r="D161" s="196" t="s">
        <v>148</v>
      </c>
      <c r="F161" s="197" t="s">
        <v>278</v>
      </c>
      <c r="I161" s="198"/>
      <c r="L161" s="41"/>
      <c r="M161" s="199"/>
      <c r="N161" s="42"/>
      <c r="O161" s="42"/>
      <c r="P161" s="42"/>
      <c r="Q161" s="42"/>
      <c r="R161" s="42"/>
      <c r="S161" s="42"/>
      <c r="T161" s="70"/>
      <c r="AT161" s="24" t="s">
        <v>148</v>
      </c>
      <c r="AU161" s="24" t="s">
        <v>80</v>
      </c>
    </row>
    <row r="162" spans="2:65" s="1" customFormat="1" ht="16.5" customHeight="1" x14ac:dyDescent="0.3">
      <c r="B162" s="173"/>
      <c r="C162" s="174">
        <v>34</v>
      </c>
      <c r="D162" s="174" t="s">
        <v>133</v>
      </c>
      <c r="E162" s="175" t="s">
        <v>279</v>
      </c>
      <c r="F162" s="176" t="s">
        <v>280</v>
      </c>
      <c r="G162" s="177" t="s">
        <v>167</v>
      </c>
      <c r="H162" s="178">
        <v>272.2</v>
      </c>
      <c r="I162" s="179"/>
      <c r="J162" s="180">
        <f>ROUND(I162*H162,2)</f>
        <v>0</v>
      </c>
      <c r="K162" s="176" t="s">
        <v>147</v>
      </c>
      <c r="L162" s="41"/>
      <c r="M162" s="181" t="s">
        <v>5</v>
      </c>
      <c r="N162" s="182" t="s">
        <v>41</v>
      </c>
      <c r="O162" s="42"/>
      <c r="P162" s="183">
        <f>O162*H162</f>
        <v>0</v>
      </c>
      <c r="Q162" s="183">
        <v>6.6400000000000001E-2</v>
      </c>
      <c r="R162" s="183">
        <f>Q162*H162</f>
        <v>18.074079999999999</v>
      </c>
      <c r="S162" s="183">
        <v>0</v>
      </c>
      <c r="T162" s="184">
        <f>S162*H162</f>
        <v>0</v>
      </c>
      <c r="AR162" s="24" t="s">
        <v>168</v>
      </c>
      <c r="AT162" s="24" t="s">
        <v>133</v>
      </c>
      <c r="AU162" s="24" t="s">
        <v>80</v>
      </c>
      <c r="AY162" s="24" t="s">
        <v>130</v>
      </c>
      <c r="BE162" s="185">
        <f>IF(N162="základní",J162,0)</f>
        <v>0</v>
      </c>
      <c r="BF162" s="185">
        <f>IF(N162="snížená",J162,0)</f>
        <v>0</v>
      </c>
      <c r="BG162" s="185">
        <f>IF(N162="zákl. přenesená",J162,0)</f>
        <v>0</v>
      </c>
      <c r="BH162" s="185">
        <f>IF(N162="sníž. přenesená",J162,0)</f>
        <v>0</v>
      </c>
      <c r="BI162" s="185">
        <f>IF(N162="nulová",J162,0)</f>
        <v>0</v>
      </c>
      <c r="BJ162" s="24" t="s">
        <v>78</v>
      </c>
      <c r="BK162" s="185">
        <f>ROUND(I162*H162,2)</f>
        <v>0</v>
      </c>
      <c r="BL162" s="24" t="s">
        <v>168</v>
      </c>
      <c r="BM162" s="24" t="s">
        <v>281</v>
      </c>
    </row>
    <row r="163" spans="2:65" s="1" customFormat="1" ht="81" x14ac:dyDescent="0.3">
      <c r="B163" s="41"/>
      <c r="D163" s="196" t="s">
        <v>148</v>
      </c>
      <c r="F163" s="197" t="s">
        <v>282</v>
      </c>
      <c r="I163" s="198"/>
      <c r="L163" s="41"/>
      <c r="M163" s="199"/>
      <c r="N163" s="42"/>
      <c r="O163" s="42"/>
      <c r="P163" s="42"/>
      <c r="Q163" s="42"/>
      <c r="R163" s="42"/>
      <c r="S163" s="42"/>
      <c r="T163" s="70"/>
      <c r="AT163" s="24" t="s">
        <v>148</v>
      </c>
      <c r="AU163" s="24" t="s">
        <v>80</v>
      </c>
    </row>
    <row r="164" spans="2:65" s="1" customFormat="1" ht="25.5" customHeight="1" x14ac:dyDescent="0.3">
      <c r="B164" s="173"/>
      <c r="C164" s="174">
        <v>35</v>
      </c>
      <c r="D164" s="174" t="s">
        <v>133</v>
      </c>
      <c r="E164" s="175" t="s">
        <v>283</v>
      </c>
      <c r="F164" s="176" t="s">
        <v>284</v>
      </c>
      <c r="G164" s="177" t="s">
        <v>134</v>
      </c>
      <c r="H164" s="178">
        <v>24.9</v>
      </c>
      <c r="I164" s="179"/>
      <c r="J164" s="180">
        <f>ROUND(I164*H164,2)</f>
        <v>0</v>
      </c>
      <c r="K164" s="176" t="s">
        <v>147</v>
      </c>
      <c r="L164" s="41"/>
      <c r="M164" s="181" t="s">
        <v>5</v>
      </c>
      <c r="N164" s="182" t="s">
        <v>41</v>
      </c>
      <c r="O164" s="42"/>
      <c r="P164" s="183">
        <f>O164*H164</f>
        <v>0</v>
      </c>
      <c r="Q164" s="183">
        <v>7.3699999999999998E-3</v>
      </c>
      <c r="R164" s="183">
        <f>Q164*H164</f>
        <v>0.18351299999999998</v>
      </c>
      <c r="S164" s="183">
        <v>0</v>
      </c>
      <c r="T164" s="184">
        <f>S164*H164</f>
        <v>0</v>
      </c>
      <c r="AR164" s="24" t="s">
        <v>168</v>
      </c>
      <c r="AT164" s="24" t="s">
        <v>133</v>
      </c>
      <c r="AU164" s="24" t="s">
        <v>80</v>
      </c>
      <c r="AY164" s="24" t="s">
        <v>130</v>
      </c>
      <c r="BE164" s="185">
        <f>IF(N164="základní",J164,0)</f>
        <v>0</v>
      </c>
      <c r="BF164" s="185">
        <f>IF(N164="snížená",J164,0)</f>
        <v>0</v>
      </c>
      <c r="BG164" s="185">
        <f>IF(N164="zákl. přenesená",J164,0)</f>
        <v>0</v>
      </c>
      <c r="BH164" s="185">
        <f>IF(N164="sníž. přenesená",J164,0)</f>
        <v>0</v>
      </c>
      <c r="BI164" s="185">
        <f>IF(N164="nulová",J164,0)</f>
        <v>0</v>
      </c>
      <c r="BJ164" s="24" t="s">
        <v>78</v>
      </c>
      <c r="BK164" s="185">
        <f>ROUND(I164*H164,2)</f>
        <v>0</v>
      </c>
      <c r="BL164" s="24" t="s">
        <v>168</v>
      </c>
      <c r="BM164" s="24" t="s">
        <v>285</v>
      </c>
    </row>
    <row r="165" spans="2:65" s="1" customFormat="1" ht="81" x14ac:dyDescent="0.3">
      <c r="B165" s="41"/>
      <c r="D165" s="196" t="s">
        <v>148</v>
      </c>
      <c r="F165" s="197" t="s">
        <v>282</v>
      </c>
      <c r="I165" s="198"/>
      <c r="L165" s="41"/>
      <c r="M165" s="199"/>
      <c r="N165" s="42"/>
      <c r="O165" s="42"/>
      <c r="P165" s="42"/>
      <c r="Q165" s="42"/>
      <c r="R165" s="42"/>
      <c r="S165" s="42"/>
      <c r="T165" s="70"/>
      <c r="AT165" s="24" t="s">
        <v>148</v>
      </c>
      <c r="AU165" s="24" t="s">
        <v>80</v>
      </c>
    </row>
    <row r="166" spans="2:65" s="1" customFormat="1" ht="25.5" customHeight="1" x14ac:dyDescent="0.3">
      <c r="B166" s="173"/>
      <c r="C166" s="174">
        <v>36</v>
      </c>
      <c r="D166" s="174" t="s">
        <v>133</v>
      </c>
      <c r="E166" s="175" t="s">
        <v>286</v>
      </c>
      <c r="F166" s="176" t="s">
        <v>287</v>
      </c>
      <c r="G166" s="177" t="s">
        <v>134</v>
      </c>
      <c r="H166" s="178">
        <v>14</v>
      </c>
      <c r="I166" s="179"/>
      <c r="J166" s="180">
        <f>ROUND(I166*H166,2)</f>
        <v>0</v>
      </c>
      <c r="K166" s="176" t="s">
        <v>147</v>
      </c>
      <c r="L166" s="41"/>
      <c r="M166" s="181" t="s">
        <v>5</v>
      </c>
      <c r="N166" s="182" t="s">
        <v>41</v>
      </c>
      <c r="O166" s="42"/>
      <c r="P166" s="183">
        <f>O166*H166</f>
        <v>0</v>
      </c>
      <c r="Q166" s="183">
        <v>7.3699999999999998E-3</v>
      </c>
      <c r="R166" s="183">
        <f>Q166*H166</f>
        <v>0.10317999999999999</v>
      </c>
      <c r="S166" s="183">
        <v>0</v>
      </c>
      <c r="T166" s="184">
        <f>S166*H166</f>
        <v>0</v>
      </c>
      <c r="AR166" s="24" t="s">
        <v>168</v>
      </c>
      <c r="AT166" s="24" t="s">
        <v>133</v>
      </c>
      <c r="AU166" s="24" t="s">
        <v>80</v>
      </c>
      <c r="AY166" s="24" t="s">
        <v>130</v>
      </c>
      <c r="BE166" s="185">
        <f>IF(N166="základní",J166,0)</f>
        <v>0</v>
      </c>
      <c r="BF166" s="185">
        <f>IF(N166="snížená",J166,0)</f>
        <v>0</v>
      </c>
      <c r="BG166" s="185">
        <f>IF(N166="zákl. přenesená",J166,0)</f>
        <v>0</v>
      </c>
      <c r="BH166" s="185">
        <f>IF(N166="sníž. přenesená",J166,0)</f>
        <v>0</v>
      </c>
      <c r="BI166" s="185">
        <f>IF(N166="nulová",J166,0)</f>
        <v>0</v>
      </c>
      <c r="BJ166" s="24" t="s">
        <v>78</v>
      </c>
      <c r="BK166" s="185">
        <f>ROUND(I166*H166,2)</f>
        <v>0</v>
      </c>
      <c r="BL166" s="24" t="s">
        <v>168</v>
      </c>
      <c r="BM166" s="24" t="s">
        <v>288</v>
      </c>
    </row>
    <row r="167" spans="2:65" s="1" customFormat="1" ht="81" x14ac:dyDescent="0.3">
      <c r="B167" s="41"/>
      <c r="D167" s="196" t="s">
        <v>148</v>
      </c>
      <c r="F167" s="197" t="s">
        <v>282</v>
      </c>
      <c r="I167" s="198"/>
      <c r="L167" s="41"/>
      <c r="M167" s="199"/>
      <c r="N167" s="42"/>
      <c r="O167" s="42"/>
      <c r="P167" s="42"/>
      <c r="Q167" s="42"/>
      <c r="R167" s="42"/>
      <c r="S167" s="42"/>
      <c r="T167" s="70"/>
      <c r="AT167" s="24" t="s">
        <v>148</v>
      </c>
      <c r="AU167" s="24" t="s">
        <v>80</v>
      </c>
    </row>
    <row r="168" spans="2:65" s="1" customFormat="1" ht="16.5" customHeight="1" x14ac:dyDescent="0.3">
      <c r="B168" s="173"/>
      <c r="C168" s="174">
        <v>37</v>
      </c>
      <c r="D168" s="174" t="s">
        <v>133</v>
      </c>
      <c r="E168" s="175" t="s">
        <v>289</v>
      </c>
      <c r="F168" s="176" t="s">
        <v>290</v>
      </c>
      <c r="G168" s="177" t="s">
        <v>244</v>
      </c>
      <c r="H168" s="178">
        <v>1</v>
      </c>
      <c r="I168" s="179"/>
      <c r="J168" s="180">
        <f>ROUND(I168*H168,2)</f>
        <v>0</v>
      </c>
      <c r="K168" s="176" t="s">
        <v>147</v>
      </c>
      <c r="L168" s="41"/>
      <c r="M168" s="181" t="s">
        <v>5</v>
      </c>
      <c r="N168" s="182" t="s">
        <v>41</v>
      </c>
      <c r="O168" s="42"/>
      <c r="P168" s="183">
        <f>O168*H168</f>
        <v>0</v>
      </c>
      <c r="Q168" s="183">
        <v>0</v>
      </c>
      <c r="R168" s="183">
        <f>Q168*H168</f>
        <v>0</v>
      </c>
      <c r="S168" s="183">
        <v>0</v>
      </c>
      <c r="T168" s="184">
        <f>S168*H168</f>
        <v>0</v>
      </c>
      <c r="AR168" s="24" t="s">
        <v>168</v>
      </c>
      <c r="AT168" s="24" t="s">
        <v>133</v>
      </c>
      <c r="AU168" s="24" t="s">
        <v>80</v>
      </c>
      <c r="AY168" s="24" t="s">
        <v>130</v>
      </c>
      <c r="BE168" s="185">
        <f>IF(N168="základní",J168,0)</f>
        <v>0</v>
      </c>
      <c r="BF168" s="185">
        <f>IF(N168="snížená",J168,0)</f>
        <v>0</v>
      </c>
      <c r="BG168" s="185">
        <f>IF(N168="zákl. přenesená",J168,0)</f>
        <v>0</v>
      </c>
      <c r="BH168" s="185">
        <f>IF(N168="sníž. přenesená",J168,0)</f>
        <v>0</v>
      </c>
      <c r="BI168" s="185">
        <f>IF(N168="nulová",J168,0)</f>
        <v>0</v>
      </c>
      <c r="BJ168" s="24" t="s">
        <v>78</v>
      </c>
      <c r="BK168" s="185">
        <f>ROUND(I168*H168,2)</f>
        <v>0</v>
      </c>
      <c r="BL168" s="24" t="s">
        <v>168</v>
      </c>
      <c r="BM168" s="24" t="s">
        <v>291</v>
      </c>
    </row>
    <row r="169" spans="2:65" s="1" customFormat="1" ht="16.5" customHeight="1" x14ac:dyDescent="0.3">
      <c r="B169" s="173"/>
      <c r="C169" s="174">
        <v>38</v>
      </c>
      <c r="D169" s="174" t="s">
        <v>133</v>
      </c>
      <c r="E169" s="175" t="s">
        <v>292</v>
      </c>
      <c r="F169" s="176" t="s">
        <v>293</v>
      </c>
      <c r="G169" s="177" t="s">
        <v>244</v>
      </c>
      <c r="H169" s="178">
        <v>760</v>
      </c>
      <c r="I169" s="179"/>
      <c r="J169" s="180">
        <f>ROUND(I169*H169,2)</f>
        <v>0</v>
      </c>
      <c r="K169" s="176" t="s">
        <v>147</v>
      </c>
      <c r="L169" s="41"/>
      <c r="M169" s="181" t="s">
        <v>5</v>
      </c>
      <c r="N169" s="182" t="s">
        <v>41</v>
      </c>
      <c r="O169" s="42"/>
      <c r="P169" s="183">
        <f>O169*H169</f>
        <v>0</v>
      </c>
      <c r="Q169" s="183">
        <v>0</v>
      </c>
      <c r="R169" s="183">
        <f>Q169*H169</f>
        <v>0</v>
      </c>
      <c r="S169" s="183">
        <v>0</v>
      </c>
      <c r="T169" s="184">
        <f>S169*H169</f>
        <v>0</v>
      </c>
      <c r="AR169" s="24" t="s">
        <v>168</v>
      </c>
      <c r="AT169" s="24" t="s">
        <v>133</v>
      </c>
      <c r="AU169" s="24" t="s">
        <v>80</v>
      </c>
      <c r="AY169" s="24" t="s">
        <v>130</v>
      </c>
      <c r="BE169" s="185">
        <f>IF(N169="základní",J169,0)</f>
        <v>0</v>
      </c>
      <c r="BF169" s="185">
        <f>IF(N169="snížená",J169,0)</f>
        <v>0</v>
      </c>
      <c r="BG169" s="185">
        <f>IF(N169="zákl. přenesená",J169,0)</f>
        <v>0</v>
      </c>
      <c r="BH169" s="185">
        <f>IF(N169="sníž. přenesená",J169,0)</f>
        <v>0</v>
      </c>
      <c r="BI169" s="185">
        <f>IF(N169="nulová",J169,0)</f>
        <v>0</v>
      </c>
      <c r="BJ169" s="24" t="s">
        <v>78</v>
      </c>
      <c r="BK169" s="185">
        <f>ROUND(I169*H169,2)</f>
        <v>0</v>
      </c>
      <c r="BL169" s="24" t="s">
        <v>168</v>
      </c>
      <c r="BM169" s="24" t="s">
        <v>294</v>
      </c>
    </row>
    <row r="170" spans="2:65" s="1" customFormat="1" ht="25.5" customHeight="1" x14ac:dyDescent="0.3">
      <c r="B170" s="173"/>
      <c r="C170" s="174">
        <v>39</v>
      </c>
      <c r="D170" s="174" t="s">
        <v>133</v>
      </c>
      <c r="E170" s="175" t="s">
        <v>295</v>
      </c>
      <c r="F170" s="176" t="s">
        <v>296</v>
      </c>
      <c r="G170" s="177" t="s">
        <v>167</v>
      </c>
      <c r="H170" s="178">
        <v>272.2</v>
      </c>
      <c r="I170" s="179"/>
      <c r="J170" s="180">
        <f>ROUND(I170*H170,2)</f>
        <v>0</v>
      </c>
      <c r="K170" s="176" t="s">
        <v>147</v>
      </c>
      <c r="L170" s="41"/>
      <c r="M170" s="181" t="s">
        <v>5</v>
      </c>
      <c r="N170" s="182" t="s">
        <v>41</v>
      </c>
      <c r="O170" s="42"/>
      <c r="P170" s="183">
        <f>O170*H170</f>
        <v>0</v>
      </c>
      <c r="Q170" s="183">
        <v>0</v>
      </c>
      <c r="R170" s="183">
        <f>Q170*H170</f>
        <v>0</v>
      </c>
      <c r="S170" s="183">
        <v>0</v>
      </c>
      <c r="T170" s="184">
        <f>S170*H170</f>
        <v>0</v>
      </c>
      <c r="AR170" s="24" t="s">
        <v>168</v>
      </c>
      <c r="AT170" s="24" t="s">
        <v>133</v>
      </c>
      <c r="AU170" s="24" t="s">
        <v>80</v>
      </c>
      <c r="AY170" s="24" t="s">
        <v>130</v>
      </c>
      <c r="BE170" s="185">
        <f>IF(N170="základní",J170,0)</f>
        <v>0</v>
      </c>
      <c r="BF170" s="185">
        <f>IF(N170="snížená",J170,0)</f>
        <v>0</v>
      </c>
      <c r="BG170" s="185">
        <f>IF(N170="zákl. přenesená",J170,0)</f>
        <v>0</v>
      </c>
      <c r="BH170" s="185">
        <f>IF(N170="sníž. přenesená",J170,0)</f>
        <v>0</v>
      </c>
      <c r="BI170" s="185">
        <f>IF(N170="nulová",J170,0)</f>
        <v>0</v>
      </c>
      <c r="BJ170" s="24" t="s">
        <v>78</v>
      </c>
      <c r="BK170" s="185">
        <f>ROUND(I170*H170,2)</f>
        <v>0</v>
      </c>
      <c r="BL170" s="24" t="s">
        <v>168</v>
      </c>
      <c r="BM170" s="24" t="s">
        <v>297</v>
      </c>
    </row>
    <row r="171" spans="2:65" s="1" customFormat="1" ht="54" x14ac:dyDescent="0.3">
      <c r="B171" s="41"/>
      <c r="D171" s="196" t="s">
        <v>148</v>
      </c>
      <c r="F171" s="197" t="s">
        <v>298</v>
      </c>
      <c r="I171" s="198"/>
      <c r="L171" s="41"/>
      <c r="M171" s="199"/>
      <c r="N171" s="42"/>
      <c r="O171" s="42"/>
      <c r="P171" s="42"/>
      <c r="Q171" s="42"/>
      <c r="R171" s="42"/>
      <c r="S171" s="42"/>
      <c r="T171" s="70"/>
      <c r="AT171" s="24" t="s">
        <v>148</v>
      </c>
      <c r="AU171" s="24" t="s">
        <v>80</v>
      </c>
    </row>
    <row r="172" spans="2:65" s="1" customFormat="1" ht="25.5" customHeight="1" x14ac:dyDescent="0.3">
      <c r="B172" s="173"/>
      <c r="C172" s="200">
        <v>40</v>
      </c>
      <c r="D172" s="200" t="s">
        <v>174</v>
      </c>
      <c r="E172" s="201" t="s">
        <v>299</v>
      </c>
      <c r="F172" s="202" t="s">
        <v>300</v>
      </c>
      <c r="G172" s="203" t="s">
        <v>301</v>
      </c>
      <c r="H172" s="204">
        <v>5</v>
      </c>
      <c r="I172" s="205"/>
      <c r="J172" s="206">
        <f>ROUND(I172*H172,2)</f>
        <v>0</v>
      </c>
      <c r="K172" s="202" t="s">
        <v>5</v>
      </c>
      <c r="L172" s="207"/>
      <c r="M172" s="208" t="s">
        <v>5</v>
      </c>
      <c r="N172" s="209" t="s">
        <v>41</v>
      </c>
      <c r="O172" s="42"/>
      <c r="P172" s="183">
        <f>O172*H172</f>
        <v>0</v>
      </c>
      <c r="Q172" s="183">
        <v>0</v>
      </c>
      <c r="R172" s="183">
        <f>Q172*H172</f>
        <v>0</v>
      </c>
      <c r="S172" s="183">
        <v>0</v>
      </c>
      <c r="T172" s="184">
        <f>S172*H172</f>
        <v>0</v>
      </c>
      <c r="AR172" s="24" t="s">
        <v>178</v>
      </c>
      <c r="AT172" s="24" t="s">
        <v>174</v>
      </c>
      <c r="AU172" s="24" t="s">
        <v>80</v>
      </c>
      <c r="AY172" s="24" t="s">
        <v>130</v>
      </c>
      <c r="BE172" s="185">
        <f>IF(N172="základní",J172,0)</f>
        <v>0</v>
      </c>
      <c r="BF172" s="185">
        <f>IF(N172="snížená",J172,0)</f>
        <v>0</v>
      </c>
      <c r="BG172" s="185">
        <f>IF(N172="zákl. přenesená",J172,0)</f>
        <v>0</v>
      </c>
      <c r="BH172" s="185">
        <f>IF(N172="sníž. přenesená",J172,0)</f>
        <v>0</v>
      </c>
      <c r="BI172" s="185">
        <f>IF(N172="nulová",J172,0)</f>
        <v>0</v>
      </c>
      <c r="BJ172" s="24" t="s">
        <v>78</v>
      </c>
      <c r="BK172" s="185">
        <f>ROUND(I172*H172,2)</f>
        <v>0</v>
      </c>
      <c r="BL172" s="24" t="s">
        <v>168</v>
      </c>
      <c r="BM172" s="24" t="s">
        <v>302</v>
      </c>
    </row>
    <row r="173" spans="2:65" s="1" customFormat="1" ht="16.5" customHeight="1" x14ac:dyDescent="0.3">
      <c r="B173" s="173"/>
      <c r="C173" s="174">
        <v>41</v>
      </c>
      <c r="D173" s="174" t="s">
        <v>133</v>
      </c>
      <c r="E173" s="175" t="s">
        <v>303</v>
      </c>
      <c r="F173" s="176" t="s">
        <v>304</v>
      </c>
      <c r="G173" s="177" t="s">
        <v>167</v>
      </c>
      <c r="H173" s="178">
        <v>272.2</v>
      </c>
      <c r="I173" s="179"/>
      <c r="J173" s="180">
        <f>ROUND(I173*H173,2)</f>
        <v>0</v>
      </c>
      <c r="K173" s="176" t="s">
        <v>147</v>
      </c>
      <c r="L173" s="41"/>
      <c r="M173" s="181" t="s">
        <v>5</v>
      </c>
      <c r="N173" s="182" t="s">
        <v>41</v>
      </c>
      <c r="O173" s="42"/>
      <c r="P173" s="183">
        <f>O173*H173</f>
        <v>0</v>
      </c>
      <c r="Q173" s="183">
        <v>1.3999999999999999E-4</v>
      </c>
      <c r="R173" s="183">
        <f>Q173*H173</f>
        <v>3.8107999999999996E-2</v>
      </c>
      <c r="S173" s="183">
        <v>0</v>
      </c>
      <c r="T173" s="184">
        <f>S173*H173</f>
        <v>0</v>
      </c>
      <c r="AR173" s="24" t="s">
        <v>168</v>
      </c>
      <c r="AT173" s="24" t="s">
        <v>133</v>
      </c>
      <c r="AU173" s="24" t="s">
        <v>80</v>
      </c>
      <c r="AY173" s="24" t="s">
        <v>130</v>
      </c>
      <c r="BE173" s="185">
        <f>IF(N173="základní",J173,0)</f>
        <v>0</v>
      </c>
      <c r="BF173" s="185">
        <f>IF(N173="snížená",J173,0)</f>
        <v>0</v>
      </c>
      <c r="BG173" s="185">
        <f>IF(N173="zákl. přenesená",J173,0)</f>
        <v>0</v>
      </c>
      <c r="BH173" s="185">
        <f>IF(N173="sníž. přenesená",J173,0)</f>
        <v>0</v>
      </c>
      <c r="BI173" s="185">
        <f>IF(N173="nulová",J173,0)</f>
        <v>0</v>
      </c>
      <c r="BJ173" s="24" t="s">
        <v>78</v>
      </c>
      <c r="BK173" s="185">
        <f>ROUND(I173*H173,2)</f>
        <v>0</v>
      </c>
      <c r="BL173" s="24" t="s">
        <v>168</v>
      </c>
      <c r="BM173" s="24" t="s">
        <v>305</v>
      </c>
    </row>
    <row r="174" spans="2:65" s="1" customFormat="1" ht="40.5" x14ac:dyDescent="0.3">
      <c r="B174" s="41"/>
      <c r="D174" s="196" t="s">
        <v>148</v>
      </c>
      <c r="F174" s="197" t="s">
        <v>306</v>
      </c>
      <c r="I174" s="198"/>
      <c r="L174" s="41"/>
      <c r="M174" s="199"/>
      <c r="N174" s="42"/>
      <c r="O174" s="42"/>
      <c r="P174" s="42"/>
      <c r="Q174" s="42"/>
      <c r="R174" s="42"/>
      <c r="S174" s="42"/>
      <c r="T174" s="70"/>
      <c r="AT174" s="24" t="s">
        <v>148</v>
      </c>
      <c r="AU174" s="24" t="s">
        <v>80</v>
      </c>
    </row>
    <row r="175" spans="2:65" s="1" customFormat="1" ht="38.25" customHeight="1" x14ac:dyDescent="0.3">
      <c r="B175" s="173"/>
      <c r="C175" s="174">
        <v>42</v>
      </c>
      <c r="D175" s="174" t="s">
        <v>133</v>
      </c>
      <c r="E175" s="175" t="s">
        <v>307</v>
      </c>
      <c r="F175" s="176" t="s">
        <v>308</v>
      </c>
      <c r="G175" s="177" t="s">
        <v>146</v>
      </c>
      <c r="H175" s="178">
        <v>18.295999999999999</v>
      </c>
      <c r="I175" s="179"/>
      <c r="J175" s="180">
        <f>ROUND(I175*H175,2)</f>
        <v>0</v>
      </c>
      <c r="K175" s="176" t="s">
        <v>147</v>
      </c>
      <c r="L175" s="41"/>
      <c r="M175" s="181" t="s">
        <v>5</v>
      </c>
      <c r="N175" s="182" t="s">
        <v>41</v>
      </c>
      <c r="O175" s="42"/>
      <c r="P175" s="183">
        <f>O175*H175</f>
        <v>0</v>
      </c>
      <c r="Q175" s="183">
        <v>0</v>
      </c>
      <c r="R175" s="183">
        <f>Q175*H175</f>
        <v>0</v>
      </c>
      <c r="S175" s="183">
        <v>0</v>
      </c>
      <c r="T175" s="184">
        <f>S175*H175</f>
        <v>0</v>
      </c>
      <c r="AR175" s="24" t="s">
        <v>168</v>
      </c>
      <c r="AT175" s="24" t="s">
        <v>133</v>
      </c>
      <c r="AU175" s="24" t="s">
        <v>80</v>
      </c>
      <c r="AY175" s="24" t="s">
        <v>130</v>
      </c>
      <c r="BE175" s="185">
        <f>IF(N175="základní",J175,0)</f>
        <v>0</v>
      </c>
      <c r="BF175" s="185">
        <f>IF(N175="snížená",J175,0)</f>
        <v>0</v>
      </c>
      <c r="BG175" s="185">
        <f>IF(N175="zákl. přenesená",J175,0)</f>
        <v>0</v>
      </c>
      <c r="BH175" s="185">
        <f>IF(N175="sníž. přenesená",J175,0)</f>
        <v>0</v>
      </c>
      <c r="BI175" s="185">
        <f>IF(N175="nulová",J175,0)</f>
        <v>0</v>
      </c>
      <c r="BJ175" s="24" t="s">
        <v>78</v>
      </c>
      <c r="BK175" s="185">
        <f>ROUND(I175*H175,2)</f>
        <v>0</v>
      </c>
      <c r="BL175" s="24" t="s">
        <v>168</v>
      </c>
      <c r="BM175" s="24" t="s">
        <v>309</v>
      </c>
    </row>
    <row r="176" spans="2:65" s="1" customFormat="1" ht="121.5" x14ac:dyDescent="0.3">
      <c r="B176" s="41"/>
      <c r="D176" s="196" t="s">
        <v>148</v>
      </c>
      <c r="F176" s="197" t="s">
        <v>310</v>
      </c>
      <c r="I176" s="198"/>
      <c r="L176" s="41"/>
      <c r="M176" s="199"/>
      <c r="N176" s="42"/>
      <c r="O176" s="42"/>
      <c r="P176" s="42"/>
      <c r="Q176" s="42"/>
      <c r="R176" s="42"/>
      <c r="S176" s="42"/>
      <c r="T176" s="70"/>
      <c r="AT176" s="24" t="s">
        <v>148</v>
      </c>
      <c r="AU176" s="24" t="s">
        <v>80</v>
      </c>
    </row>
    <row r="177" spans="2:65" s="1" customFormat="1" ht="38.25" customHeight="1" x14ac:dyDescent="0.3">
      <c r="B177" s="173"/>
      <c r="C177" s="174">
        <v>43</v>
      </c>
      <c r="D177" s="174" t="s">
        <v>133</v>
      </c>
      <c r="E177" s="175" t="s">
        <v>311</v>
      </c>
      <c r="F177" s="176" t="s">
        <v>312</v>
      </c>
      <c r="G177" s="177" t="s">
        <v>146</v>
      </c>
      <c r="H177" s="178">
        <v>18.295999999999999</v>
      </c>
      <c r="I177" s="179"/>
      <c r="J177" s="180">
        <f>ROUND(I177*H177,2)</f>
        <v>0</v>
      </c>
      <c r="K177" s="176" t="s">
        <v>147</v>
      </c>
      <c r="L177" s="41"/>
      <c r="M177" s="181" t="s">
        <v>5</v>
      </c>
      <c r="N177" s="182" t="s">
        <v>41</v>
      </c>
      <c r="O177" s="42"/>
      <c r="P177" s="183">
        <f>O177*H177</f>
        <v>0</v>
      </c>
      <c r="Q177" s="183">
        <v>0</v>
      </c>
      <c r="R177" s="183">
        <f>Q177*H177</f>
        <v>0</v>
      </c>
      <c r="S177" s="183">
        <v>0</v>
      </c>
      <c r="T177" s="184">
        <f>S177*H177</f>
        <v>0</v>
      </c>
      <c r="AR177" s="24" t="s">
        <v>168</v>
      </c>
      <c r="AT177" s="24" t="s">
        <v>133</v>
      </c>
      <c r="AU177" s="24" t="s">
        <v>80</v>
      </c>
      <c r="AY177" s="24" t="s">
        <v>130</v>
      </c>
      <c r="BE177" s="185">
        <f>IF(N177="základní",J177,0)</f>
        <v>0</v>
      </c>
      <c r="BF177" s="185">
        <f>IF(N177="snížená",J177,0)</f>
        <v>0</v>
      </c>
      <c r="BG177" s="185">
        <f>IF(N177="zákl. přenesená",J177,0)</f>
        <v>0</v>
      </c>
      <c r="BH177" s="185">
        <f>IF(N177="sníž. přenesená",J177,0)</f>
        <v>0</v>
      </c>
      <c r="BI177" s="185">
        <f>IF(N177="nulová",J177,0)</f>
        <v>0</v>
      </c>
      <c r="BJ177" s="24" t="s">
        <v>78</v>
      </c>
      <c r="BK177" s="185">
        <f>ROUND(I177*H177,2)</f>
        <v>0</v>
      </c>
      <c r="BL177" s="24" t="s">
        <v>168</v>
      </c>
      <c r="BM177" s="24" t="s">
        <v>313</v>
      </c>
    </row>
    <row r="178" spans="2:65" s="1" customFormat="1" ht="121.5" x14ac:dyDescent="0.3">
      <c r="B178" s="41"/>
      <c r="D178" s="196" t="s">
        <v>148</v>
      </c>
      <c r="F178" s="197" t="s">
        <v>310</v>
      </c>
      <c r="I178" s="198"/>
      <c r="L178" s="41"/>
      <c r="M178" s="211"/>
      <c r="N178" s="212"/>
      <c r="O178" s="212"/>
      <c r="P178" s="212"/>
      <c r="Q178" s="212"/>
      <c r="R178" s="212"/>
      <c r="S178" s="212"/>
      <c r="T178" s="213"/>
      <c r="AT178" s="24" t="s">
        <v>148</v>
      </c>
      <c r="AU178" s="24" t="s">
        <v>80</v>
      </c>
    </row>
    <row r="179" spans="2:65" s="1" customFormat="1" ht="6.95" customHeight="1" x14ac:dyDescent="0.3">
      <c r="B179" s="56"/>
      <c r="C179" s="57"/>
      <c r="D179" s="57"/>
      <c r="E179" s="57"/>
      <c r="F179" s="57"/>
      <c r="G179" s="57"/>
      <c r="H179" s="57"/>
      <c r="I179" s="127"/>
      <c r="J179" s="57"/>
      <c r="K179" s="57"/>
      <c r="L179" s="41"/>
    </row>
  </sheetData>
  <sheetProtection sheet="1" objects="1" scenarios="1"/>
  <autoFilter ref="C86:K178"/>
  <mergeCells count="10">
    <mergeCell ref="J51:J52"/>
    <mergeCell ref="E77:H77"/>
    <mergeCell ref="E79:H79"/>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6"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00"/>
  <sheetViews>
    <sheetView showGridLines="0" workbookViewId="0">
      <pane ySplit="1" topLeftCell="A77" activePane="bottomLeft" state="frozen"/>
      <selection pane="bottomLeft" activeCell="H89" sqref="H89"/>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9"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21"/>
      <c r="B1" s="100"/>
      <c r="C1" s="100"/>
      <c r="D1" s="101" t="s">
        <v>1</v>
      </c>
      <c r="E1" s="100"/>
      <c r="F1" s="102" t="s">
        <v>90</v>
      </c>
      <c r="G1" s="359" t="s">
        <v>91</v>
      </c>
      <c r="H1" s="359"/>
      <c r="I1" s="103"/>
      <c r="J1" s="102" t="s">
        <v>92</v>
      </c>
      <c r="K1" s="101" t="s">
        <v>93</v>
      </c>
      <c r="L1" s="102" t="s">
        <v>94</v>
      </c>
      <c r="M1" s="102"/>
      <c r="N1" s="102"/>
      <c r="O1" s="102"/>
      <c r="P1" s="102"/>
      <c r="Q1" s="102"/>
      <c r="R1" s="102"/>
      <c r="S1" s="102"/>
      <c r="T1" s="102"/>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50000000000003" customHeight="1" x14ac:dyDescent="0.3">
      <c r="L2" s="318" t="s">
        <v>8</v>
      </c>
      <c r="M2" s="319"/>
      <c r="N2" s="319"/>
      <c r="O2" s="319"/>
      <c r="P2" s="319"/>
      <c r="Q2" s="319"/>
      <c r="R2" s="319"/>
      <c r="S2" s="319"/>
      <c r="T2" s="319"/>
      <c r="U2" s="319"/>
      <c r="V2" s="319"/>
      <c r="AT2" s="24" t="s">
        <v>83</v>
      </c>
    </row>
    <row r="3" spans="1:70" ht="6.95" customHeight="1" x14ac:dyDescent="0.3">
      <c r="B3" s="25"/>
      <c r="C3" s="26"/>
      <c r="D3" s="26"/>
      <c r="E3" s="26"/>
      <c r="F3" s="26"/>
      <c r="G3" s="26"/>
      <c r="H3" s="26"/>
      <c r="I3" s="104"/>
      <c r="J3" s="26"/>
      <c r="K3" s="27"/>
      <c r="AT3" s="24" t="s">
        <v>80</v>
      </c>
    </row>
    <row r="4" spans="1:70" ht="36.950000000000003" customHeight="1" x14ac:dyDescent="0.3">
      <c r="B4" s="28"/>
      <c r="C4" s="29"/>
      <c r="D4" s="30" t="s">
        <v>95</v>
      </c>
      <c r="E4" s="29"/>
      <c r="F4" s="29"/>
      <c r="G4" s="29"/>
      <c r="H4" s="29"/>
      <c r="I4" s="105"/>
      <c r="J4" s="29"/>
      <c r="K4" s="31"/>
      <c r="M4" s="32" t="s">
        <v>13</v>
      </c>
      <c r="AT4" s="24" t="s">
        <v>6</v>
      </c>
    </row>
    <row r="5" spans="1:70" ht="6.95" customHeight="1" x14ac:dyDescent="0.3">
      <c r="B5" s="28"/>
      <c r="C5" s="29"/>
      <c r="D5" s="29"/>
      <c r="E5" s="29"/>
      <c r="F5" s="29"/>
      <c r="G5" s="29"/>
      <c r="H5" s="29"/>
      <c r="I5" s="105"/>
      <c r="J5" s="29"/>
      <c r="K5" s="31"/>
    </row>
    <row r="6" spans="1:70" ht="15" x14ac:dyDescent="0.3">
      <c r="B6" s="28"/>
      <c r="C6" s="29"/>
      <c r="D6" s="37" t="s">
        <v>19</v>
      </c>
      <c r="E6" s="29"/>
      <c r="F6" s="29"/>
      <c r="G6" s="29"/>
      <c r="H6" s="29"/>
      <c r="I6" s="105"/>
      <c r="J6" s="29"/>
      <c r="K6" s="31"/>
    </row>
    <row r="7" spans="1:70" ht="16.5" customHeight="1" x14ac:dyDescent="0.3">
      <c r="B7" s="28"/>
      <c r="C7" s="29"/>
      <c r="D7" s="29"/>
      <c r="E7" s="360" t="str">
        <f>'Rekapitulace stavby'!K6</f>
        <v>Déčko - rekonstrukce střechy</v>
      </c>
      <c r="F7" s="361"/>
      <c r="G7" s="361"/>
      <c r="H7" s="361"/>
      <c r="I7" s="105"/>
      <c r="J7" s="29"/>
      <c r="K7" s="31"/>
    </row>
    <row r="8" spans="1:70" s="1" customFormat="1" ht="15" x14ac:dyDescent="0.3">
      <c r="B8" s="41"/>
      <c r="C8" s="42"/>
      <c r="D8" s="37" t="s">
        <v>96</v>
      </c>
      <c r="E8" s="42"/>
      <c r="F8" s="42"/>
      <c r="G8" s="42"/>
      <c r="H8" s="42"/>
      <c r="I8" s="106"/>
      <c r="J8" s="42"/>
      <c r="K8" s="45"/>
    </row>
    <row r="9" spans="1:70" s="1" customFormat="1" ht="36.950000000000003" customHeight="1" x14ac:dyDescent="0.3">
      <c r="B9" s="41"/>
      <c r="C9" s="42"/>
      <c r="D9" s="42"/>
      <c r="E9" s="362" t="s">
        <v>322</v>
      </c>
      <c r="F9" s="363"/>
      <c r="G9" s="363"/>
      <c r="H9" s="363"/>
      <c r="I9" s="106"/>
      <c r="J9" s="42"/>
      <c r="K9" s="45"/>
    </row>
    <row r="10" spans="1:70" s="1" customFormat="1" x14ac:dyDescent="0.3">
      <c r="B10" s="41"/>
      <c r="C10" s="42"/>
      <c r="D10" s="42"/>
      <c r="E10" s="42"/>
      <c r="F10" s="42"/>
      <c r="G10" s="42"/>
      <c r="H10" s="42"/>
      <c r="I10" s="106"/>
      <c r="J10" s="42"/>
      <c r="K10" s="45"/>
    </row>
    <row r="11" spans="1:70" s="1" customFormat="1" ht="14.45" customHeight="1" x14ac:dyDescent="0.3">
      <c r="B11" s="41"/>
      <c r="C11" s="42"/>
      <c r="D11" s="37" t="s">
        <v>20</v>
      </c>
      <c r="E11" s="42"/>
      <c r="F11" s="35" t="s">
        <v>5</v>
      </c>
      <c r="G11" s="42"/>
      <c r="H11" s="42"/>
      <c r="I11" s="107" t="s">
        <v>21</v>
      </c>
      <c r="J11" s="35" t="s">
        <v>5</v>
      </c>
      <c r="K11" s="45"/>
    </row>
    <row r="12" spans="1:70" s="1" customFormat="1" ht="14.45" customHeight="1" x14ac:dyDescent="0.3">
      <c r="B12" s="41"/>
      <c r="C12" s="42"/>
      <c r="D12" s="37" t="s">
        <v>22</v>
      </c>
      <c r="E12" s="42"/>
      <c r="F12" s="35" t="s">
        <v>28</v>
      </c>
      <c r="G12" s="42"/>
      <c r="H12" s="42"/>
      <c r="I12" s="107" t="s">
        <v>24</v>
      </c>
      <c r="J12" s="108" t="str">
        <f>'Rekapitulace stavby'!AN8</f>
        <v>24. 3. 2018</v>
      </c>
      <c r="K12" s="45"/>
    </row>
    <row r="13" spans="1:70" s="1" customFormat="1" ht="10.9" customHeight="1" x14ac:dyDescent="0.3">
      <c r="B13" s="41"/>
      <c r="C13" s="42"/>
      <c r="D13" s="42"/>
      <c r="E13" s="42"/>
      <c r="F13" s="42"/>
      <c r="G13" s="42"/>
      <c r="H13" s="42"/>
      <c r="I13" s="106"/>
      <c r="J13" s="42"/>
      <c r="K13" s="45"/>
    </row>
    <row r="14" spans="1:70" s="1" customFormat="1" ht="14.45" customHeight="1" x14ac:dyDescent="0.3">
      <c r="B14" s="41"/>
      <c r="C14" s="42"/>
      <c r="D14" s="37" t="s">
        <v>26</v>
      </c>
      <c r="E14" s="42"/>
      <c r="F14" s="42"/>
      <c r="G14" s="42"/>
      <c r="H14" s="42"/>
      <c r="I14" s="107" t="s">
        <v>27</v>
      </c>
      <c r="J14" s="35" t="str">
        <f>IF('Rekapitulace stavby'!AN10="","",'Rekapitulace stavby'!AN10)</f>
        <v/>
      </c>
      <c r="K14" s="45"/>
    </row>
    <row r="15" spans="1:70" s="1" customFormat="1" ht="18" customHeight="1" x14ac:dyDescent="0.3">
      <c r="B15" s="41"/>
      <c r="C15" s="42"/>
      <c r="D15" s="42"/>
      <c r="E15" s="35" t="str">
        <f>IF('Rekapitulace stavby'!E11="","",'Rekapitulace stavby'!E11)</f>
        <v xml:space="preserve"> </v>
      </c>
      <c r="F15" s="42"/>
      <c r="G15" s="42"/>
      <c r="H15" s="42"/>
      <c r="I15" s="107" t="s">
        <v>29</v>
      </c>
      <c r="J15" s="35" t="str">
        <f>IF('Rekapitulace stavby'!AN11="","",'Rekapitulace stavby'!AN11)</f>
        <v/>
      </c>
      <c r="K15" s="45"/>
    </row>
    <row r="16" spans="1:70" s="1" customFormat="1" ht="6.95" customHeight="1" x14ac:dyDescent="0.3">
      <c r="B16" s="41"/>
      <c r="C16" s="42"/>
      <c r="D16" s="42"/>
      <c r="E16" s="42"/>
      <c r="F16" s="42"/>
      <c r="G16" s="42"/>
      <c r="H16" s="42"/>
      <c r="I16" s="106"/>
      <c r="J16" s="42"/>
      <c r="K16" s="45"/>
    </row>
    <row r="17" spans="2:11" s="1" customFormat="1" ht="14.45" customHeight="1" x14ac:dyDescent="0.3">
      <c r="B17" s="41"/>
      <c r="C17" s="42"/>
      <c r="D17" s="37" t="s">
        <v>30</v>
      </c>
      <c r="E17" s="42"/>
      <c r="F17" s="42"/>
      <c r="G17" s="42"/>
      <c r="H17" s="42"/>
      <c r="I17" s="107" t="s">
        <v>27</v>
      </c>
      <c r="J17" s="35" t="str">
        <f>IF('Rekapitulace stavby'!AN13="Vyplň údaj","",IF('Rekapitulace stavby'!AN13="","",'Rekapitulace stavby'!AN13))</f>
        <v/>
      </c>
      <c r="K17" s="45"/>
    </row>
    <row r="18" spans="2:11" s="1" customFormat="1" ht="18" customHeight="1" x14ac:dyDescent="0.3">
      <c r="B18" s="41"/>
      <c r="C18" s="42"/>
      <c r="D18" s="42"/>
      <c r="E18" s="35" t="str">
        <f>IF('Rekapitulace stavby'!E14="Vyplň údaj","",IF('Rekapitulace stavby'!E14="","",'Rekapitulace stavby'!E14))</f>
        <v/>
      </c>
      <c r="F18" s="42"/>
      <c r="G18" s="42"/>
      <c r="H18" s="42"/>
      <c r="I18" s="107" t="s">
        <v>29</v>
      </c>
      <c r="J18" s="35" t="str">
        <f>IF('Rekapitulace stavby'!AN14="Vyplň údaj","",IF('Rekapitulace stavby'!AN14="","",'Rekapitulace stavby'!AN14))</f>
        <v/>
      </c>
      <c r="K18" s="45"/>
    </row>
    <row r="19" spans="2:11" s="1" customFormat="1" ht="6.95" customHeight="1" x14ac:dyDescent="0.3">
      <c r="B19" s="41"/>
      <c r="C19" s="42"/>
      <c r="D19" s="42"/>
      <c r="E19" s="42"/>
      <c r="F19" s="42"/>
      <c r="G19" s="42"/>
      <c r="H19" s="42"/>
      <c r="I19" s="106"/>
      <c r="J19" s="42"/>
      <c r="K19" s="45"/>
    </row>
    <row r="20" spans="2:11" s="1" customFormat="1" ht="14.45" customHeight="1" x14ac:dyDescent="0.3">
      <c r="B20" s="41"/>
      <c r="C20" s="42"/>
      <c r="D20" s="37" t="s">
        <v>32</v>
      </c>
      <c r="E20" s="42"/>
      <c r="F20" s="42"/>
      <c r="G20" s="42"/>
      <c r="H20" s="42"/>
      <c r="I20" s="107" t="s">
        <v>27</v>
      </c>
      <c r="J20" s="35" t="str">
        <f>IF('Rekapitulace stavby'!AN16="","",'Rekapitulace stavby'!AN16)</f>
        <v/>
      </c>
      <c r="K20" s="45"/>
    </row>
    <row r="21" spans="2:11" s="1" customFormat="1" ht="18" customHeight="1" x14ac:dyDescent="0.3">
      <c r="B21" s="41"/>
      <c r="C21" s="42"/>
      <c r="D21" s="42"/>
      <c r="E21" s="35" t="str">
        <f>IF('Rekapitulace stavby'!E17="","",'Rekapitulace stavby'!E17)</f>
        <v xml:space="preserve"> </v>
      </c>
      <c r="F21" s="42"/>
      <c r="G21" s="42"/>
      <c r="H21" s="42"/>
      <c r="I21" s="107" t="s">
        <v>29</v>
      </c>
      <c r="J21" s="35" t="str">
        <f>IF('Rekapitulace stavby'!AN17="","",'Rekapitulace stavby'!AN17)</f>
        <v/>
      </c>
      <c r="K21" s="45"/>
    </row>
    <row r="22" spans="2:11" s="1" customFormat="1" ht="6.95" customHeight="1" x14ac:dyDescent="0.3">
      <c r="B22" s="41"/>
      <c r="C22" s="42"/>
      <c r="D22" s="42"/>
      <c r="E22" s="42"/>
      <c r="F22" s="42"/>
      <c r="G22" s="42"/>
      <c r="H22" s="42"/>
      <c r="I22" s="106"/>
      <c r="J22" s="42"/>
      <c r="K22" s="45"/>
    </row>
    <row r="23" spans="2:11" s="1" customFormat="1" ht="14.45" customHeight="1" x14ac:dyDescent="0.3">
      <c r="B23" s="41"/>
      <c r="C23" s="42"/>
      <c r="D23" s="37" t="s">
        <v>34</v>
      </c>
      <c r="E23" s="42"/>
      <c r="F23" s="42"/>
      <c r="G23" s="42"/>
      <c r="H23" s="42"/>
      <c r="I23" s="106"/>
      <c r="J23" s="42"/>
      <c r="K23" s="45"/>
    </row>
    <row r="24" spans="2:11" s="6" customFormat="1" ht="16.5" customHeight="1" x14ac:dyDescent="0.3">
      <c r="B24" s="109"/>
      <c r="C24" s="110"/>
      <c r="D24" s="110"/>
      <c r="E24" s="351" t="s">
        <v>5</v>
      </c>
      <c r="F24" s="351"/>
      <c r="G24" s="351"/>
      <c r="H24" s="351"/>
      <c r="I24" s="111"/>
      <c r="J24" s="110"/>
      <c r="K24" s="112"/>
    </row>
    <row r="25" spans="2:11" s="1" customFormat="1" ht="6.95" customHeight="1" x14ac:dyDescent="0.3">
      <c r="B25" s="41"/>
      <c r="C25" s="42"/>
      <c r="D25" s="42"/>
      <c r="E25" s="42"/>
      <c r="F25" s="42"/>
      <c r="G25" s="42"/>
      <c r="H25" s="42"/>
      <c r="I25" s="106"/>
      <c r="J25" s="42"/>
      <c r="K25" s="45"/>
    </row>
    <row r="26" spans="2:11" s="1" customFormat="1" ht="6.95" customHeight="1" x14ac:dyDescent="0.3">
      <c r="B26" s="41"/>
      <c r="C26" s="42"/>
      <c r="D26" s="68"/>
      <c r="E26" s="68"/>
      <c r="F26" s="68"/>
      <c r="G26" s="68"/>
      <c r="H26" s="68"/>
      <c r="I26" s="113"/>
      <c r="J26" s="68"/>
      <c r="K26" s="114"/>
    </row>
    <row r="27" spans="2:11" s="1" customFormat="1" ht="25.35" customHeight="1" x14ac:dyDescent="0.3">
      <c r="B27" s="41"/>
      <c r="C27" s="42"/>
      <c r="D27" s="115" t="s">
        <v>36</v>
      </c>
      <c r="E27" s="42"/>
      <c r="F27" s="42"/>
      <c r="G27" s="42"/>
      <c r="H27" s="42"/>
      <c r="I27" s="106"/>
      <c r="J27" s="116">
        <f>ROUND(J80,2)</f>
        <v>0</v>
      </c>
      <c r="K27" s="45"/>
    </row>
    <row r="28" spans="2:11" s="1" customFormat="1" ht="6.95" customHeight="1" x14ac:dyDescent="0.3">
      <c r="B28" s="41"/>
      <c r="C28" s="42"/>
      <c r="D28" s="68"/>
      <c r="E28" s="68"/>
      <c r="F28" s="68"/>
      <c r="G28" s="68"/>
      <c r="H28" s="68"/>
      <c r="I28" s="113"/>
      <c r="J28" s="68"/>
      <c r="K28" s="114"/>
    </row>
    <row r="29" spans="2:11" s="1" customFormat="1" ht="14.45" customHeight="1" x14ac:dyDescent="0.3">
      <c r="B29" s="41"/>
      <c r="C29" s="42"/>
      <c r="D29" s="42"/>
      <c r="E29" s="42"/>
      <c r="F29" s="46" t="s">
        <v>38</v>
      </c>
      <c r="G29" s="42"/>
      <c r="H29" s="42"/>
      <c r="I29" s="117" t="s">
        <v>37</v>
      </c>
      <c r="J29" s="46" t="s">
        <v>39</v>
      </c>
      <c r="K29" s="45"/>
    </row>
    <row r="30" spans="2:11" s="1" customFormat="1" ht="14.45" customHeight="1" x14ac:dyDescent="0.3">
      <c r="B30" s="41"/>
      <c r="C30" s="42"/>
      <c r="D30" s="49" t="s">
        <v>40</v>
      </c>
      <c r="E30" s="49" t="s">
        <v>41</v>
      </c>
      <c r="F30" s="118">
        <f>ROUND(SUM(BE80:BE99), 2)</f>
        <v>0</v>
      </c>
      <c r="G30" s="42"/>
      <c r="H30" s="42"/>
      <c r="I30" s="119">
        <v>0.21</v>
      </c>
      <c r="J30" s="118">
        <f>ROUND(ROUND((SUM(BE80:BE99)), 2)*I30, 2)</f>
        <v>0</v>
      </c>
      <c r="K30" s="45"/>
    </row>
    <row r="31" spans="2:11" s="1" customFormat="1" ht="14.45" customHeight="1" x14ac:dyDescent="0.3">
      <c r="B31" s="41"/>
      <c r="C31" s="42"/>
      <c r="D31" s="42"/>
      <c r="E31" s="49" t="s">
        <v>42</v>
      </c>
      <c r="F31" s="118">
        <f>ROUND(SUM(BF80:BF99), 2)</f>
        <v>0</v>
      </c>
      <c r="G31" s="42"/>
      <c r="H31" s="42"/>
      <c r="I31" s="119">
        <v>0.15</v>
      </c>
      <c r="J31" s="118">
        <f>ROUND(ROUND((SUM(BF80:BF99)), 2)*I31, 2)</f>
        <v>0</v>
      </c>
      <c r="K31" s="45"/>
    </row>
    <row r="32" spans="2:11" s="1" customFormat="1" ht="14.45" hidden="1" customHeight="1" x14ac:dyDescent="0.3">
      <c r="B32" s="41"/>
      <c r="C32" s="42"/>
      <c r="D32" s="42"/>
      <c r="E32" s="49" t="s">
        <v>43</v>
      </c>
      <c r="F32" s="118">
        <f>ROUND(SUM(BG80:BG99), 2)</f>
        <v>0</v>
      </c>
      <c r="G32" s="42"/>
      <c r="H32" s="42"/>
      <c r="I32" s="119">
        <v>0.21</v>
      </c>
      <c r="J32" s="118">
        <v>0</v>
      </c>
      <c r="K32" s="45"/>
    </row>
    <row r="33" spans="2:11" s="1" customFormat="1" ht="14.45" hidden="1" customHeight="1" x14ac:dyDescent="0.3">
      <c r="B33" s="41"/>
      <c r="C33" s="42"/>
      <c r="D33" s="42"/>
      <c r="E33" s="49" t="s">
        <v>44</v>
      </c>
      <c r="F33" s="118">
        <f>ROUND(SUM(BH80:BH99), 2)</f>
        <v>0</v>
      </c>
      <c r="G33" s="42"/>
      <c r="H33" s="42"/>
      <c r="I33" s="119">
        <v>0.15</v>
      </c>
      <c r="J33" s="118">
        <v>0</v>
      </c>
      <c r="K33" s="45"/>
    </row>
    <row r="34" spans="2:11" s="1" customFormat="1" ht="14.45" hidden="1" customHeight="1" x14ac:dyDescent="0.3">
      <c r="B34" s="41"/>
      <c r="C34" s="42"/>
      <c r="D34" s="42"/>
      <c r="E34" s="49" t="s">
        <v>45</v>
      </c>
      <c r="F34" s="118">
        <f>ROUND(SUM(BI80:BI99), 2)</f>
        <v>0</v>
      </c>
      <c r="G34" s="42"/>
      <c r="H34" s="42"/>
      <c r="I34" s="119">
        <v>0</v>
      </c>
      <c r="J34" s="118">
        <v>0</v>
      </c>
      <c r="K34" s="45"/>
    </row>
    <row r="35" spans="2:11" s="1" customFormat="1" ht="6.95" customHeight="1" x14ac:dyDescent="0.3">
      <c r="B35" s="41"/>
      <c r="C35" s="42"/>
      <c r="D35" s="42"/>
      <c r="E35" s="42"/>
      <c r="F35" s="42"/>
      <c r="G35" s="42"/>
      <c r="H35" s="42"/>
      <c r="I35" s="106"/>
      <c r="J35" s="42"/>
      <c r="K35" s="45"/>
    </row>
    <row r="36" spans="2:11" s="1" customFormat="1" ht="25.35" customHeight="1" x14ac:dyDescent="0.3">
      <c r="B36" s="41"/>
      <c r="C36" s="120"/>
      <c r="D36" s="121" t="s">
        <v>46</v>
      </c>
      <c r="E36" s="71"/>
      <c r="F36" s="71"/>
      <c r="G36" s="122" t="s">
        <v>47</v>
      </c>
      <c r="H36" s="123" t="s">
        <v>48</v>
      </c>
      <c r="I36" s="124"/>
      <c r="J36" s="125">
        <f>SUM(J27:J34)</f>
        <v>0</v>
      </c>
      <c r="K36" s="126"/>
    </row>
    <row r="37" spans="2:11" s="1" customFormat="1" ht="14.45" customHeight="1" x14ac:dyDescent="0.3">
      <c r="B37" s="56"/>
      <c r="C37" s="57"/>
      <c r="D37" s="57"/>
      <c r="E37" s="57"/>
      <c r="F37" s="57"/>
      <c r="G37" s="57"/>
      <c r="H37" s="57"/>
      <c r="I37" s="127"/>
      <c r="J37" s="57"/>
      <c r="K37" s="58"/>
    </row>
    <row r="41" spans="2:11" s="1" customFormat="1" ht="6.95" customHeight="1" x14ac:dyDescent="0.3">
      <c r="B41" s="59"/>
      <c r="C41" s="60"/>
      <c r="D41" s="60"/>
      <c r="E41" s="60"/>
      <c r="F41" s="60"/>
      <c r="G41" s="60"/>
      <c r="H41" s="60"/>
      <c r="I41" s="128"/>
      <c r="J41" s="60"/>
      <c r="K41" s="129"/>
    </row>
    <row r="42" spans="2:11" s="1" customFormat="1" ht="36.950000000000003" customHeight="1" x14ac:dyDescent="0.3">
      <c r="B42" s="41"/>
      <c r="C42" s="30" t="s">
        <v>98</v>
      </c>
      <c r="D42" s="42"/>
      <c r="E42" s="42"/>
      <c r="F42" s="42"/>
      <c r="G42" s="42"/>
      <c r="H42" s="42"/>
      <c r="I42" s="106"/>
      <c r="J42" s="42"/>
      <c r="K42" s="45"/>
    </row>
    <row r="43" spans="2:11" s="1" customFormat="1" ht="6.95" customHeight="1" x14ac:dyDescent="0.3">
      <c r="B43" s="41"/>
      <c r="C43" s="42"/>
      <c r="D43" s="42"/>
      <c r="E43" s="42"/>
      <c r="F43" s="42"/>
      <c r="G43" s="42"/>
      <c r="H43" s="42"/>
      <c r="I43" s="106"/>
      <c r="J43" s="42"/>
      <c r="K43" s="45"/>
    </row>
    <row r="44" spans="2:11" s="1" customFormat="1" ht="14.45" customHeight="1" x14ac:dyDescent="0.3">
      <c r="B44" s="41"/>
      <c r="C44" s="37" t="s">
        <v>19</v>
      </c>
      <c r="D44" s="42"/>
      <c r="E44" s="42"/>
      <c r="F44" s="42"/>
      <c r="G44" s="42"/>
      <c r="H44" s="42"/>
      <c r="I44" s="106"/>
      <c r="J44" s="42"/>
      <c r="K44" s="45"/>
    </row>
    <row r="45" spans="2:11" s="1" customFormat="1" ht="16.5" customHeight="1" x14ac:dyDescent="0.3">
      <c r="B45" s="41"/>
      <c r="C45" s="42"/>
      <c r="D45" s="42"/>
      <c r="E45" s="360" t="str">
        <f>E7</f>
        <v>Déčko - rekonstrukce střechy</v>
      </c>
      <c r="F45" s="361"/>
      <c r="G45" s="361"/>
      <c r="H45" s="361"/>
      <c r="I45" s="106"/>
      <c r="J45" s="42"/>
      <c r="K45" s="45"/>
    </row>
    <row r="46" spans="2:11" s="1" customFormat="1" ht="14.45" customHeight="1" x14ac:dyDescent="0.3">
      <c r="B46" s="41"/>
      <c r="C46" s="37" t="s">
        <v>96</v>
      </c>
      <c r="D46" s="42"/>
      <c r="E46" s="42"/>
      <c r="F46" s="42"/>
      <c r="G46" s="42"/>
      <c r="H46" s="42"/>
      <c r="I46" s="106"/>
      <c r="J46" s="42"/>
      <c r="K46" s="45"/>
    </row>
    <row r="47" spans="2:11" s="1" customFormat="1" ht="17.25" customHeight="1" x14ac:dyDescent="0.3">
      <c r="B47" s="41"/>
      <c r="C47" s="42"/>
      <c r="D47" s="42"/>
      <c r="E47" s="362" t="str">
        <f>E9</f>
        <v>180407 - Lešení</v>
      </c>
      <c r="F47" s="363"/>
      <c r="G47" s="363"/>
      <c r="H47" s="363"/>
      <c r="I47" s="106"/>
      <c r="J47" s="42"/>
      <c r="K47" s="45"/>
    </row>
    <row r="48" spans="2:11" s="1" customFormat="1" ht="6.95" customHeight="1" x14ac:dyDescent="0.3">
      <c r="B48" s="41"/>
      <c r="C48" s="42"/>
      <c r="D48" s="42"/>
      <c r="E48" s="42"/>
      <c r="F48" s="42"/>
      <c r="G48" s="42"/>
      <c r="H48" s="42"/>
      <c r="I48" s="106"/>
      <c r="J48" s="42"/>
      <c r="K48" s="45"/>
    </row>
    <row r="49" spans="2:47" s="1" customFormat="1" ht="18" customHeight="1" x14ac:dyDescent="0.3">
      <c r="B49" s="41"/>
      <c r="C49" s="37" t="s">
        <v>22</v>
      </c>
      <c r="D49" s="42"/>
      <c r="E49" s="42"/>
      <c r="F49" s="35" t="str">
        <f>F12</f>
        <v xml:space="preserve"> </v>
      </c>
      <c r="G49" s="42"/>
      <c r="H49" s="42"/>
      <c r="I49" s="107" t="s">
        <v>24</v>
      </c>
      <c r="J49" s="108" t="str">
        <f>IF(J12="","",J12)</f>
        <v>24. 3. 2018</v>
      </c>
      <c r="K49" s="45"/>
    </row>
    <row r="50" spans="2:47" s="1" customFormat="1" ht="6.95" customHeight="1" x14ac:dyDescent="0.3">
      <c r="B50" s="41"/>
      <c r="C50" s="42"/>
      <c r="D50" s="42"/>
      <c r="E50" s="42"/>
      <c r="F50" s="42"/>
      <c r="G50" s="42"/>
      <c r="H50" s="42"/>
      <c r="I50" s="106"/>
      <c r="J50" s="42"/>
      <c r="K50" s="45"/>
    </row>
    <row r="51" spans="2:47" s="1" customFormat="1" ht="15" x14ac:dyDescent="0.3">
      <c r="B51" s="41"/>
      <c r="C51" s="37" t="s">
        <v>26</v>
      </c>
      <c r="D51" s="42"/>
      <c r="E51" s="42"/>
      <c r="F51" s="35" t="str">
        <f>E15</f>
        <v xml:space="preserve"> </v>
      </c>
      <c r="G51" s="42"/>
      <c r="H51" s="42"/>
      <c r="I51" s="107" t="s">
        <v>32</v>
      </c>
      <c r="J51" s="351" t="str">
        <f>E21</f>
        <v xml:space="preserve"> </v>
      </c>
      <c r="K51" s="45"/>
    </row>
    <row r="52" spans="2:47" s="1" customFormat="1" ht="14.45" customHeight="1" x14ac:dyDescent="0.3">
      <c r="B52" s="41"/>
      <c r="C52" s="37" t="s">
        <v>30</v>
      </c>
      <c r="D52" s="42"/>
      <c r="E52" s="42"/>
      <c r="F52" s="35" t="str">
        <f>IF(E18="","",E18)</f>
        <v/>
      </c>
      <c r="G52" s="42"/>
      <c r="H52" s="42"/>
      <c r="I52" s="106"/>
      <c r="J52" s="355"/>
      <c r="K52" s="45"/>
    </row>
    <row r="53" spans="2:47" s="1" customFormat="1" ht="10.35" customHeight="1" x14ac:dyDescent="0.3">
      <c r="B53" s="41"/>
      <c r="C53" s="42"/>
      <c r="D53" s="42"/>
      <c r="E53" s="42"/>
      <c r="F53" s="42"/>
      <c r="G53" s="42"/>
      <c r="H53" s="42"/>
      <c r="I53" s="106"/>
      <c r="J53" s="42"/>
      <c r="K53" s="45"/>
    </row>
    <row r="54" spans="2:47" s="1" customFormat="1" ht="29.25" customHeight="1" x14ac:dyDescent="0.3">
      <c r="B54" s="41"/>
      <c r="C54" s="130" t="s">
        <v>99</v>
      </c>
      <c r="D54" s="120"/>
      <c r="E54" s="120"/>
      <c r="F54" s="120"/>
      <c r="G54" s="120"/>
      <c r="H54" s="120"/>
      <c r="I54" s="131"/>
      <c r="J54" s="132" t="s">
        <v>100</v>
      </c>
      <c r="K54" s="133"/>
    </row>
    <row r="55" spans="2:47" s="1" customFormat="1" ht="10.35" customHeight="1" x14ac:dyDescent="0.3">
      <c r="B55" s="41"/>
      <c r="C55" s="42"/>
      <c r="D55" s="42"/>
      <c r="E55" s="42"/>
      <c r="F55" s="42"/>
      <c r="G55" s="42"/>
      <c r="H55" s="42"/>
      <c r="I55" s="106"/>
      <c r="J55" s="42"/>
      <c r="K55" s="45"/>
    </row>
    <row r="56" spans="2:47" s="1" customFormat="1" ht="29.25" customHeight="1" x14ac:dyDescent="0.3">
      <c r="B56" s="41"/>
      <c r="C56" s="134" t="s">
        <v>101</v>
      </c>
      <c r="D56" s="42"/>
      <c r="E56" s="42"/>
      <c r="F56" s="42"/>
      <c r="G56" s="42"/>
      <c r="H56" s="42"/>
      <c r="I56" s="106"/>
      <c r="J56" s="116">
        <f>J80</f>
        <v>0</v>
      </c>
      <c r="K56" s="45"/>
      <c r="AU56" s="24" t="s">
        <v>102</v>
      </c>
    </row>
    <row r="57" spans="2:47" s="7" customFormat="1" ht="24.95" customHeight="1" x14ac:dyDescent="0.3">
      <c r="B57" s="135"/>
      <c r="C57" s="136"/>
      <c r="D57" s="137" t="s">
        <v>323</v>
      </c>
      <c r="E57" s="138"/>
      <c r="F57" s="138"/>
      <c r="G57" s="138"/>
      <c r="H57" s="138"/>
      <c r="I57" s="139"/>
      <c r="J57" s="140">
        <f>J81</f>
        <v>0</v>
      </c>
      <c r="K57" s="141"/>
    </row>
    <row r="58" spans="2:47" s="7" customFormat="1" ht="24.95" customHeight="1" x14ac:dyDescent="0.3">
      <c r="B58" s="135"/>
      <c r="C58" s="136"/>
      <c r="D58" s="137" t="s">
        <v>103</v>
      </c>
      <c r="E58" s="138"/>
      <c r="F58" s="138"/>
      <c r="G58" s="138"/>
      <c r="H58" s="138"/>
      <c r="I58" s="139"/>
      <c r="J58" s="140">
        <f>J82</f>
        <v>0</v>
      </c>
      <c r="K58" s="141"/>
    </row>
    <row r="59" spans="2:47" s="8" customFormat="1" ht="19.899999999999999" customHeight="1" x14ac:dyDescent="0.3">
      <c r="B59" s="142"/>
      <c r="C59" s="143"/>
      <c r="D59" s="144" t="s">
        <v>106</v>
      </c>
      <c r="E59" s="145"/>
      <c r="F59" s="145"/>
      <c r="G59" s="145"/>
      <c r="H59" s="145"/>
      <c r="I59" s="146"/>
      <c r="J59" s="147">
        <f>J83</f>
        <v>0</v>
      </c>
      <c r="K59" s="148"/>
    </row>
    <row r="60" spans="2:47" s="8" customFormat="1" ht="19.899999999999999" customHeight="1" x14ac:dyDescent="0.3">
      <c r="B60" s="142"/>
      <c r="C60" s="143"/>
      <c r="D60" s="144" t="s">
        <v>317</v>
      </c>
      <c r="E60" s="145"/>
      <c r="F60" s="145"/>
      <c r="G60" s="145"/>
      <c r="H60" s="145"/>
      <c r="I60" s="146"/>
      <c r="J60" s="147">
        <f>J98</f>
        <v>0</v>
      </c>
      <c r="K60" s="148"/>
    </row>
    <row r="61" spans="2:47" s="1" customFormat="1" ht="21.75" customHeight="1" x14ac:dyDescent="0.3">
      <c r="B61" s="41"/>
      <c r="C61" s="42"/>
      <c r="D61" s="42"/>
      <c r="E61" s="42"/>
      <c r="F61" s="42"/>
      <c r="G61" s="42"/>
      <c r="H61" s="42"/>
      <c r="I61" s="106"/>
      <c r="J61" s="42"/>
      <c r="K61" s="45"/>
    </row>
    <row r="62" spans="2:47" s="1" customFormat="1" ht="6.95" customHeight="1" x14ac:dyDescent="0.3">
      <c r="B62" s="56"/>
      <c r="C62" s="57"/>
      <c r="D62" s="57"/>
      <c r="E62" s="57"/>
      <c r="F62" s="57"/>
      <c r="G62" s="57"/>
      <c r="H62" s="57"/>
      <c r="I62" s="127"/>
      <c r="J62" s="57"/>
      <c r="K62" s="58"/>
    </row>
    <row r="66" spans="2:63" s="1" customFormat="1" ht="6.95" customHeight="1" x14ac:dyDescent="0.3">
      <c r="B66" s="59"/>
      <c r="C66" s="60"/>
      <c r="D66" s="60"/>
      <c r="E66" s="60"/>
      <c r="F66" s="60"/>
      <c r="G66" s="60"/>
      <c r="H66" s="60"/>
      <c r="I66" s="128"/>
      <c r="J66" s="60"/>
      <c r="K66" s="60"/>
      <c r="L66" s="41"/>
    </row>
    <row r="67" spans="2:63" s="1" customFormat="1" ht="36.950000000000003" customHeight="1" x14ac:dyDescent="0.3">
      <c r="B67" s="41"/>
      <c r="C67" s="61" t="s">
        <v>114</v>
      </c>
      <c r="L67" s="41"/>
    </row>
    <row r="68" spans="2:63" s="1" customFormat="1" ht="6.95" customHeight="1" x14ac:dyDescent="0.3">
      <c r="B68" s="41"/>
      <c r="L68" s="41"/>
    </row>
    <row r="69" spans="2:63" s="1" customFormat="1" ht="14.45" customHeight="1" x14ac:dyDescent="0.3">
      <c r="B69" s="41"/>
      <c r="C69" s="63" t="s">
        <v>19</v>
      </c>
      <c r="L69" s="41"/>
    </row>
    <row r="70" spans="2:63" s="1" customFormat="1" ht="16.5" customHeight="1" x14ac:dyDescent="0.3">
      <c r="B70" s="41"/>
      <c r="E70" s="356" t="str">
        <f>E7</f>
        <v>Déčko - rekonstrukce střechy</v>
      </c>
      <c r="F70" s="357"/>
      <c r="G70" s="357"/>
      <c r="H70" s="357"/>
      <c r="L70" s="41"/>
    </row>
    <row r="71" spans="2:63" s="1" customFormat="1" ht="14.45" customHeight="1" x14ac:dyDescent="0.3">
      <c r="B71" s="41"/>
      <c r="C71" s="63" t="s">
        <v>96</v>
      </c>
      <c r="L71" s="41"/>
    </row>
    <row r="72" spans="2:63" s="1" customFormat="1" ht="17.25" customHeight="1" x14ac:dyDescent="0.3">
      <c r="B72" s="41"/>
      <c r="E72" s="325" t="str">
        <f>E9</f>
        <v>180407 - Lešení</v>
      </c>
      <c r="F72" s="358"/>
      <c r="G72" s="358"/>
      <c r="H72" s="358"/>
      <c r="L72" s="41"/>
    </row>
    <row r="73" spans="2:63" s="1" customFormat="1" ht="6.95" customHeight="1" x14ac:dyDescent="0.3">
      <c r="B73" s="41"/>
      <c r="L73" s="41"/>
    </row>
    <row r="74" spans="2:63" s="1" customFormat="1" ht="18" customHeight="1" x14ac:dyDescent="0.3">
      <c r="B74" s="41"/>
      <c r="C74" s="63" t="s">
        <v>22</v>
      </c>
      <c r="F74" s="149" t="str">
        <f>F12</f>
        <v xml:space="preserve"> </v>
      </c>
      <c r="I74" s="150" t="s">
        <v>24</v>
      </c>
      <c r="J74" s="67" t="str">
        <f>IF(J12="","",J12)</f>
        <v>24. 3. 2018</v>
      </c>
      <c r="L74" s="41"/>
    </row>
    <row r="75" spans="2:63" s="1" customFormat="1" ht="6.95" customHeight="1" x14ac:dyDescent="0.3">
      <c r="B75" s="41"/>
      <c r="L75" s="41"/>
    </row>
    <row r="76" spans="2:63" s="1" customFormat="1" ht="15" x14ac:dyDescent="0.3">
      <c r="B76" s="41"/>
      <c r="C76" s="63" t="s">
        <v>26</v>
      </c>
      <c r="F76" s="149" t="str">
        <f>E15</f>
        <v xml:space="preserve"> </v>
      </c>
      <c r="I76" s="150" t="s">
        <v>32</v>
      </c>
      <c r="J76" s="149" t="str">
        <f>E21</f>
        <v xml:space="preserve"> </v>
      </c>
      <c r="L76" s="41"/>
    </row>
    <row r="77" spans="2:63" s="1" customFormat="1" ht="14.45" customHeight="1" x14ac:dyDescent="0.3">
      <c r="B77" s="41"/>
      <c r="C77" s="63" t="s">
        <v>30</v>
      </c>
      <c r="F77" s="149" t="str">
        <f>IF(E18="","",E18)</f>
        <v/>
      </c>
      <c r="L77" s="41"/>
    </row>
    <row r="78" spans="2:63" s="1" customFormat="1" ht="10.35" customHeight="1" x14ac:dyDescent="0.3">
      <c r="B78" s="41"/>
      <c r="L78" s="41"/>
    </row>
    <row r="79" spans="2:63" s="9" customFormat="1" ht="29.25" customHeight="1" x14ac:dyDescent="0.3">
      <c r="B79" s="151"/>
      <c r="C79" s="152" t="s">
        <v>115</v>
      </c>
      <c r="D79" s="153" t="s">
        <v>55</v>
      </c>
      <c r="E79" s="153" t="s">
        <v>51</v>
      </c>
      <c r="F79" s="153" t="s">
        <v>116</v>
      </c>
      <c r="G79" s="153" t="s">
        <v>117</v>
      </c>
      <c r="H79" s="153" t="s">
        <v>118</v>
      </c>
      <c r="I79" s="154" t="s">
        <v>119</v>
      </c>
      <c r="J79" s="153" t="s">
        <v>100</v>
      </c>
      <c r="K79" s="155" t="s">
        <v>120</v>
      </c>
      <c r="L79" s="151"/>
      <c r="M79" s="73" t="s">
        <v>121</v>
      </c>
      <c r="N79" s="74" t="s">
        <v>40</v>
      </c>
      <c r="O79" s="74" t="s">
        <v>122</v>
      </c>
      <c r="P79" s="74" t="s">
        <v>123</v>
      </c>
      <c r="Q79" s="74" t="s">
        <v>124</v>
      </c>
      <c r="R79" s="74" t="s">
        <v>125</v>
      </c>
      <c r="S79" s="74" t="s">
        <v>126</v>
      </c>
      <c r="T79" s="75" t="s">
        <v>127</v>
      </c>
    </row>
    <row r="80" spans="2:63" s="1" customFormat="1" ht="29.25" customHeight="1" x14ac:dyDescent="0.35">
      <c r="B80" s="41"/>
      <c r="C80" s="77" t="s">
        <v>101</v>
      </c>
      <c r="J80" s="156">
        <f>BK80</f>
        <v>0</v>
      </c>
      <c r="L80" s="41"/>
      <c r="M80" s="76"/>
      <c r="N80" s="68"/>
      <c r="O80" s="68"/>
      <c r="P80" s="157">
        <f>P81+P82</f>
        <v>0</v>
      </c>
      <c r="Q80" s="68"/>
      <c r="R80" s="157">
        <f>R81+R82</f>
        <v>0</v>
      </c>
      <c r="S80" s="68"/>
      <c r="T80" s="158">
        <f>T81+T82</f>
        <v>0</v>
      </c>
      <c r="AT80" s="24" t="s">
        <v>69</v>
      </c>
      <c r="AU80" s="24" t="s">
        <v>102</v>
      </c>
      <c r="BK80" s="159">
        <f>BK81+BK82</f>
        <v>0</v>
      </c>
    </row>
    <row r="81" spans="2:65" s="10" customFormat="1" ht="37.35" customHeight="1" x14ac:dyDescent="0.35">
      <c r="B81" s="160"/>
      <c r="D81" s="161" t="s">
        <v>69</v>
      </c>
      <c r="E81" s="162" t="s">
        <v>302</v>
      </c>
      <c r="F81" s="162" t="s">
        <v>324</v>
      </c>
      <c r="I81" s="163"/>
      <c r="J81" s="164">
        <f>BK81</f>
        <v>0</v>
      </c>
      <c r="L81" s="160"/>
      <c r="M81" s="165"/>
      <c r="N81" s="166"/>
      <c r="O81" s="166"/>
      <c r="P81" s="167">
        <v>0</v>
      </c>
      <c r="Q81" s="166"/>
      <c r="R81" s="167">
        <v>0</v>
      </c>
      <c r="S81" s="166"/>
      <c r="T81" s="168">
        <v>0</v>
      </c>
      <c r="AR81" s="161" t="s">
        <v>78</v>
      </c>
      <c r="AT81" s="169" t="s">
        <v>69</v>
      </c>
      <c r="AU81" s="169" t="s">
        <v>70</v>
      </c>
      <c r="AY81" s="161" t="s">
        <v>130</v>
      </c>
      <c r="BK81" s="170">
        <v>0</v>
      </c>
    </row>
    <row r="82" spans="2:65" s="10" customFormat="1" ht="24.95" customHeight="1" x14ac:dyDescent="0.35">
      <c r="B82" s="160"/>
      <c r="D82" s="161" t="s">
        <v>69</v>
      </c>
      <c r="E82" s="162" t="s">
        <v>128</v>
      </c>
      <c r="F82" s="162" t="s">
        <v>129</v>
      </c>
      <c r="I82" s="163"/>
      <c r="J82" s="164">
        <f>BK82</f>
        <v>0</v>
      </c>
      <c r="L82" s="160"/>
      <c r="M82" s="165"/>
      <c r="N82" s="166"/>
      <c r="O82" s="166"/>
      <c r="P82" s="167">
        <f>P83+P98</f>
        <v>0</v>
      </c>
      <c r="Q82" s="166"/>
      <c r="R82" s="167">
        <f>R83+R98</f>
        <v>0</v>
      </c>
      <c r="S82" s="166"/>
      <c r="T82" s="168">
        <f>T83+T98</f>
        <v>0</v>
      </c>
      <c r="AR82" s="161" t="s">
        <v>78</v>
      </c>
      <c r="AT82" s="169" t="s">
        <v>69</v>
      </c>
      <c r="AU82" s="169" t="s">
        <v>70</v>
      </c>
      <c r="AY82" s="161" t="s">
        <v>130</v>
      </c>
      <c r="BK82" s="170">
        <f>BK83+BK98</f>
        <v>0</v>
      </c>
    </row>
    <row r="83" spans="2:65" s="10" customFormat="1" ht="19.899999999999999" customHeight="1" x14ac:dyDescent="0.3">
      <c r="B83" s="160"/>
      <c r="D83" s="161" t="s">
        <v>69</v>
      </c>
      <c r="E83" s="171" t="s">
        <v>138</v>
      </c>
      <c r="F83" s="171" t="s">
        <v>139</v>
      </c>
      <c r="I83" s="163"/>
      <c r="J83" s="172">
        <f>BK83</f>
        <v>0</v>
      </c>
      <c r="L83" s="160"/>
      <c r="M83" s="165"/>
      <c r="N83" s="166"/>
      <c r="O83" s="166"/>
      <c r="P83" s="167">
        <f>SUM(P84:P97)</f>
        <v>0</v>
      </c>
      <c r="Q83" s="166"/>
      <c r="R83" s="167">
        <f>SUM(R84:R97)</f>
        <v>0</v>
      </c>
      <c r="S83" s="166"/>
      <c r="T83" s="168">
        <f>SUM(T84:T97)</f>
        <v>0</v>
      </c>
      <c r="AR83" s="161" t="s">
        <v>78</v>
      </c>
      <c r="AT83" s="169" t="s">
        <v>69</v>
      </c>
      <c r="AU83" s="169" t="s">
        <v>78</v>
      </c>
      <c r="AY83" s="161" t="s">
        <v>130</v>
      </c>
      <c r="BK83" s="170">
        <f>SUM(BK84:BK97)</f>
        <v>0</v>
      </c>
    </row>
    <row r="84" spans="2:65" s="1" customFormat="1" ht="25.5" customHeight="1" x14ac:dyDescent="0.3">
      <c r="B84" s="173"/>
      <c r="C84" s="174" t="s">
        <v>78</v>
      </c>
      <c r="D84" s="174" t="s">
        <v>133</v>
      </c>
      <c r="E84" s="175" t="s">
        <v>325</v>
      </c>
      <c r="F84" s="176" t="s">
        <v>326</v>
      </c>
      <c r="G84" s="177" t="s">
        <v>167</v>
      </c>
      <c r="H84" s="178">
        <v>308</v>
      </c>
      <c r="I84" s="179"/>
      <c r="J84" s="180">
        <f>ROUND(I84*H84,2)</f>
        <v>0</v>
      </c>
      <c r="K84" s="176" t="s">
        <v>147</v>
      </c>
      <c r="L84" s="41"/>
      <c r="M84" s="181" t="s">
        <v>5</v>
      </c>
      <c r="N84" s="182" t="s">
        <v>41</v>
      </c>
      <c r="O84" s="42"/>
      <c r="P84" s="183">
        <f>O84*H84</f>
        <v>0</v>
      </c>
      <c r="Q84" s="183">
        <v>0</v>
      </c>
      <c r="R84" s="183">
        <f>Q84*H84</f>
        <v>0</v>
      </c>
      <c r="S84" s="183">
        <v>0</v>
      </c>
      <c r="T84" s="184">
        <f>S84*H84</f>
        <v>0</v>
      </c>
      <c r="AR84" s="24" t="s">
        <v>135</v>
      </c>
      <c r="AT84" s="24" t="s">
        <v>133</v>
      </c>
      <c r="AU84" s="24" t="s">
        <v>80</v>
      </c>
      <c r="AY84" s="24" t="s">
        <v>130</v>
      </c>
      <c r="BE84" s="185">
        <f>IF(N84="základní",J84,0)</f>
        <v>0</v>
      </c>
      <c r="BF84" s="185">
        <f>IF(N84="snížená",J84,0)</f>
        <v>0</v>
      </c>
      <c r="BG84" s="185">
        <f>IF(N84="zákl. přenesená",J84,0)</f>
        <v>0</v>
      </c>
      <c r="BH84" s="185">
        <f>IF(N84="sníž. přenesená",J84,0)</f>
        <v>0</v>
      </c>
      <c r="BI84" s="185">
        <f>IF(N84="nulová",J84,0)</f>
        <v>0</v>
      </c>
      <c r="BJ84" s="24" t="s">
        <v>78</v>
      </c>
      <c r="BK84" s="185">
        <f>ROUND(I84*H84,2)</f>
        <v>0</v>
      </c>
      <c r="BL84" s="24" t="s">
        <v>135</v>
      </c>
      <c r="BM84" s="24" t="s">
        <v>80</v>
      </c>
    </row>
    <row r="85" spans="2:65" s="14" customFormat="1" x14ac:dyDescent="0.3">
      <c r="B85" s="233"/>
      <c r="D85" s="196" t="s">
        <v>315</v>
      </c>
      <c r="E85" s="234" t="s">
        <v>5</v>
      </c>
      <c r="F85" s="235" t="s">
        <v>327</v>
      </c>
      <c r="H85" s="234" t="s">
        <v>5</v>
      </c>
      <c r="I85" s="236"/>
      <c r="L85" s="233"/>
      <c r="M85" s="237"/>
      <c r="N85" s="238"/>
      <c r="O85" s="238"/>
      <c r="P85" s="238"/>
      <c r="Q85" s="238"/>
      <c r="R85" s="238"/>
      <c r="S85" s="238"/>
      <c r="T85" s="239"/>
      <c r="AT85" s="234" t="s">
        <v>315</v>
      </c>
      <c r="AU85" s="234" t="s">
        <v>80</v>
      </c>
      <c r="AV85" s="14" t="s">
        <v>78</v>
      </c>
      <c r="AW85" s="14" t="s">
        <v>33</v>
      </c>
      <c r="AX85" s="14" t="s">
        <v>70</v>
      </c>
      <c r="AY85" s="234" t="s">
        <v>130</v>
      </c>
    </row>
    <row r="86" spans="2:65" s="12" customFormat="1" x14ac:dyDescent="0.3">
      <c r="B86" s="214"/>
      <c r="D86" s="196" t="s">
        <v>315</v>
      </c>
      <c r="E86" s="215" t="s">
        <v>5</v>
      </c>
      <c r="F86" s="216" t="s">
        <v>591</v>
      </c>
      <c r="H86" s="217">
        <f>7*(13+8.8+3.6+18.6)</f>
        <v>308</v>
      </c>
      <c r="I86" s="218"/>
      <c r="L86" s="214"/>
      <c r="M86" s="219"/>
      <c r="N86" s="220"/>
      <c r="O86" s="220"/>
      <c r="P86" s="220"/>
      <c r="Q86" s="220"/>
      <c r="R86" s="220"/>
      <c r="S86" s="220"/>
      <c r="T86" s="221"/>
      <c r="AT86" s="215" t="s">
        <v>315</v>
      </c>
      <c r="AU86" s="215" t="s">
        <v>80</v>
      </c>
      <c r="AV86" s="12" t="s">
        <v>80</v>
      </c>
      <c r="AW86" s="12" t="s">
        <v>33</v>
      </c>
      <c r="AX86" s="12" t="s">
        <v>70</v>
      </c>
      <c r="AY86" s="215" t="s">
        <v>130</v>
      </c>
    </row>
    <row r="87" spans="2:65" s="13" customFormat="1" x14ac:dyDescent="0.3">
      <c r="B87" s="222"/>
      <c r="D87" s="196" t="s">
        <v>315</v>
      </c>
      <c r="E87" s="223" t="s">
        <v>5</v>
      </c>
      <c r="F87" s="224" t="s">
        <v>316</v>
      </c>
      <c r="H87" s="225">
        <v>308</v>
      </c>
      <c r="I87" s="226"/>
      <c r="L87" s="222"/>
      <c r="M87" s="227"/>
      <c r="N87" s="228"/>
      <c r="O87" s="228"/>
      <c r="P87" s="228"/>
      <c r="Q87" s="228"/>
      <c r="R87" s="228"/>
      <c r="S87" s="228"/>
      <c r="T87" s="229"/>
      <c r="AT87" s="223" t="s">
        <v>315</v>
      </c>
      <c r="AU87" s="223" t="s">
        <v>80</v>
      </c>
      <c r="AV87" s="13" t="s">
        <v>135</v>
      </c>
      <c r="AW87" s="13" t="s">
        <v>33</v>
      </c>
      <c r="AX87" s="13" t="s">
        <v>78</v>
      </c>
      <c r="AY87" s="223" t="s">
        <v>130</v>
      </c>
    </row>
    <row r="88" spans="2:65" s="1" customFormat="1" ht="25.5" customHeight="1" x14ac:dyDescent="0.3">
      <c r="B88" s="173"/>
      <c r="C88" s="174" t="s">
        <v>80</v>
      </c>
      <c r="D88" s="174" t="s">
        <v>133</v>
      </c>
      <c r="E88" s="175" t="s">
        <v>328</v>
      </c>
      <c r="F88" s="176" t="s">
        <v>329</v>
      </c>
      <c r="G88" s="177" t="s">
        <v>167</v>
      </c>
      <c r="H88" s="178">
        <v>30800</v>
      </c>
      <c r="I88" s="179"/>
      <c r="J88" s="180">
        <f>ROUND(I88*H88,2)</f>
        <v>0</v>
      </c>
      <c r="K88" s="176" t="s">
        <v>147</v>
      </c>
      <c r="L88" s="41"/>
      <c r="M88" s="181" t="s">
        <v>5</v>
      </c>
      <c r="N88" s="182" t="s">
        <v>41</v>
      </c>
      <c r="O88" s="42"/>
      <c r="P88" s="183">
        <f>O88*H88</f>
        <v>0</v>
      </c>
      <c r="Q88" s="183">
        <v>0</v>
      </c>
      <c r="R88" s="183">
        <f>Q88*H88</f>
        <v>0</v>
      </c>
      <c r="S88" s="183">
        <v>0</v>
      </c>
      <c r="T88" s="184">
        <f>S88*H88</f>
        <v>0</v>
      </c>
      <c r="AR88" s="24" t="s">
        <v>135</v>
      </c>
      <c r="AT88" s="24" t="s">
        <v>133</v>
      </c>
      <c r="AU88" s="24" t="s">
        <v>80</v>
      </c>
      <c r="AY88" s="24" t="s">
        <v>130</v>
      </c>
      <c r="BE88" s="185">
        <f>IF(N88="základní",J88,0)</f>
        <v>0</v>
      </c>
      <c r="BF88" s="185">
        <f>IF(N88="snížená",J88,0)</f>
        <v>0</v>
      </c>
      <c r="BG88" s="185">
        <f>IF(N88="zákl. přenesená",J88,0)</f>
        <v>0</v>
      </c>
      <c r="BH88" s="185">
        <f>IF(N88="sníž. přenesená",J88,0)</f>
        <v>0</v>
      </c>
      <c r="BI88" s="185">
        <f>IF(N88="nulová",J88,0)</f>
        <v>0</v>
      </c>
      <c r="BJ88" s="24" t="s">
        <v>78</v>
      </c>
      <c r="BK88" s="185">
        <f>ROUND(I88*H88,2)</f>
        <v>0</v>
      </c>
      <c r="BL88" s="24" t="s">
        <v>135</v>
      </c>
      <c r="BM88" s="24" t="s">
        <v>135</v>
      </c>
    </row>
    <row r="89" spans="2:65" s="12" customFormat="1" x14ac:dyDescent="0.3">
      <c r="B89" s="214"/>
      <c r="D89" s="196" t="s">
        <v>315</v>
      </c>
      <c r="F89" s="216" t="s">
        <v>592</v>
      </c>
      <c r="H89" s="217">
        <f>308*100</f>
        <v>30800</v>
      </c>
      <c r="I89" s="218"/>
      <c r="L89" s="214"/>
      <c r="M89" s="219"/>
      <c r="N89" s="220"/>
      <c r="O89" s="220"/>
      <c r="P89" s="220"/>
      <c r="Q89" s="220"/>
      <c r="R89" s="220"/>
      <c r="S89" s="220"/>
      <c r="T89" s="221"/>
      <c r="AT89" s="215" t="s">
        <v>315</v>
      </c>
      <c r="AU89" s="215" t="s">
        <v>80</v>
      </c>
      <c r="AV89" s="12" t="s">
        <v>80</v>
      </c>
      <c r="AW89" s="12" t="s">
        <v>6</v>
      </c>
      <c r="AX89" s="12" t="s">
        <v>78</v>
      </c>
      <c r="AY89" s="215" t="s">
        <v>130</v>
      </c>
    </row>
    <row r="90" spans="2:65" s="1" customFormat="1" ht="25.5" customHeight="1" x14ac:dyDescent="0.3">
      <c r="B90" s="173"/>
      <c r="C90" s="174" t="s">
        <v>136</v>
      </c>
      <c r="D90" s="174" t="s">
        <v>133</v>
      </c>
      <c r="E90" s="175" t="s">
        <v>330</v>
      </c>
      <c r="F90" s="176" t="s">
        <v>331</v>
      </c>
      <c r="G90" s="177" t="s">
        <v>167</v>
      </c>
      <c r="H90" s="178">
        <v>308</v>
      </c>
      <c r="I90" s="179"/>
      <c r="J90" s="180">
        <f t="shared" ref="J90:J97" si="0">ROUND(I90*H90,2)</f>
        <v>0</v>
      </c>
      <c r="K90" s="176" t="s">
        <v>147</v>
      </c>
      <c r="L90" s="41"/>
      <c r="M90" s="181" t="s">
        <v>5</v>
      </c>
      <c r="N90" s="182" t="s">
        <v>41</v>
      </c>
      <c r="O90" s="42"/>
      <c r="P90" s="183">
        <f t="shared" ref="P90:P97" si="1">O90*H90</f>
        <v>0</v>
      </c>
      <c r="Q90" s="183">
        <v>0</v>
      </c>
      <c r="R90" s="183">
        <f t="shared" ref="R90:R97" si="2">Q90*H90</f>
        <v>0</v>
      </c>
      <c r="S90" s="183">
        <v>0</v>
      </c>
      <c r="T90" s="184">
        <f t="shared" ref="T90:T97" si="3">S90*H90</f>
        <v>0</v>
      </c>
      <c r="AR90" s="24" t="s">
        <v>135</v>
      </c>
      <c r="AT90" s="24" t="s">
        <v>133</v>
      </c>
      <c r="AU90" s="24" t="s">
        <v>80</v>
      </c>
      <c r="AY90" s="24" t="s">
        <v>130</v>
      </c>
      <c r="BE90" s="185">
        <f t="shared" ref="BE90:BE97" si="4">IF(N90="základní",J90,0)</f>
        <v>0</v>
      </c>
      <c r="BF90" s="185">
        <f t="shared" ref="BF90:BF97" si="5">IF(N90="snížená",J90,0)</f>
        <v>0</v>
      </c>
      <c r="BG90" s="185">
        <f t="shared" ref="BG90:BG97" si="6">IF(N90="zákl. přenesená",J90,0)</f>
        <v>0</v>
      </c>
      <c r="BH90" s="185">
        <f t="shared" ref="BH90:BH97" si="7">IF(N90="sníž. přenesená",J90,0)</f>
        <v>0</v>
      </c>
      <c r="BI90" s="185">
        <f t="shared" ref="BI90:BI97" si="8">IF(N90="nulová",J90,0)</f>
        <v>0</v>
      </c>
      <c r="BJ90" s="24" t="s">
        <v>78</v>
      </c>
      <c r="BK90" s="185">
        <f t="shared" ref="BK90:BK97" si="9">ROUND(I90*H90,2)</f>
        <v>0</v>
      </c>
      <c r="BL90" s="24" t="s">
        <v>135</v>
      </c>
      <c r="BM90" s="24" t="s">
        <v>131</v>
      </c>
    </row>
    <row r="91" spans="2:65" s="1" customFormat="1" ht="16.5" customHeight="1" x14ac:dyDescent="0.3">
      <c r="B91" s="173"/>
      <c r="C91" s="174" t="s">
        <v>135</v>
      </c>
      <c r="D91" s="174" t="s">
        <v>133</v>
      </c>
      <c r="E91" s="175" t="s">
        <v>332</v>
      </c>
      <c r="F91" s="176" t="s">
        <v>333</v>
      </c>
      <c r="G91" s="177" t="s">
        <v>334</v>
      </c>
      <c r="H91" s="178">
        <v>1</v>
      </c>
      <c r="I91" s="179"/>
      <c r="J91" s="180">
        <f t="shared" si="0"/>
        <v>0</v>
      </c>
      <c r="K91" s="176" t="s">
        <v>5</v>
      </c>
      <c r="L91" s="41"/>
      <c r="M91" s="181" t="s">
        <v>5</v>
      </c>
      <c r="N91" s="182" t="s">
        <v>41</v>
      </c>
      <c r="O91" s="42"/>
      <c r="P91" s="183">
        <f t="shared" si="1"/>
        <v>0</v>
      </c>
      <c r="Q91" s="183">
        <v>0</v>
      </c>
      <c r="R91" s="183">
        <f t="shared" si="2"/>
        <v>0</v>
      </c>
      <c r="S91" s="183">
        <v>0</v>
      </c>
      <c r="T91" s="184">
        <f t="shared" si="3"/>
        <v>0</v>
      </c>
      <c r="AR91" s="24" t="s">
        <v>135</v>
      </c>
      <c r="AT91" s="24" t="s">
        <v>133</v>
      </c>
      <c r="AU91" s="24" t="s">
        <v>80</v>
      </c>
      <c r="AY91" s="24" t="s">
        <v>130</v>
      </c>
      <c r="BE91" s="185">
        <f t="shared" si="4"/>
        <v>0</v>
      </c>
      <c r="BF91" s="185">
        <f t="shared" si="5"/>
        <v>0</v>
      </c>
      <c r="BG91" s="185">
        <f t="shared" si="6"/>
        <v>0</v>
      </c>
      <c r="BH91" s="185">
        <f t="shared" si="7"/>
        <v>0</v>
      </c>
      <c r="BI91" s="185">
        <f t="shared" si="8"/>
        <v>0</v>
      </c>
      <c r="BJ91" s="24" t="s">
        <v>78</v>
      </c>
      <c r="BK91" s="185">
        <f t="shared" si="9"/>
        <v>0</v>
      </c>
      <c r="BL91" s="24" t="s">
        <v>135</v>
      </c>
      <c r="BM91" s="24" t="s">
        <v>158</v>
      </c>
    </row>
    <row r="92" spans="2:65" s="1" customFormat="1" ht="16.5" customHeight="1" x14ac:dyDescent="0.3">
      <c r="B92" s="173"/>
      <c r="C92" s="174" t="s">
        <v>155</v>
      </c>
      <c r="D92" s="174" t="s">
        <v>133</v>
      </c>
      <c r="E92" s="175" t="s">
        <v>335</v>
      </c>
      <c r="F92" s="176" t="s">
        <v>336</v>
      </c>
      <c r="G92" s="177" t="s">
        <v>301</v>
      </c>
      <c r="H92" s="178">
        <v>1</v>
      </c>
      <c r="I92" s="179"/>
      <c r="J92" s="180">
        <f t="shared" si="0"/>
        <v>0</v>
      </c>
      <c r="K92" s="176" t="s">
        <v>5</v>
      </c>
      <c r="L92" s="41"/>
      <c r="M92" s="181" t="s">
        <v>5</v>
      </c>
      <c r="N92" s="182" t="s">
        <v>41</v>
      </c>
      <c r="O92" s="42"/>
      <c r="P92" s="183">
        <f t="shared" si="1"/>
        <v>0</v>
      </c>
      <c r="Q92" s="183">
        <v>0</v>
      </c>
      <c r="R92" s="183">
        <f t="shared" si="2"/>
        <v>0</v>
      </c>
      <c r="S92" s="183">
        <v>0</v>
      </c>
      <c r="T92" s="184">
        <f t="shared" si="3"/>
        <v>0</v>
      </c>
      <c r="AR92" s="24" t="s">
        <v>135</v>
      </c>
      <c r="AT92" s="24" t="s">
        <v>133</v>
      </c>
      <c r="AU92" s="24" t="s">
        <v>80</v>
      </c>
      <c r="AY92" s="24" t="s">
        <v>130</v>
      </c>
      <c r="BE92" s="185">
        <f t="shared" si="4"/>
        <v>0</v>
      </c>
      <c r="BF92" s="185">
        <f t="shared" si="5"/>
        <v>0</v>
      </c>
      <c r="BG92" s="185">
        <f t="shared" si="6"/>
        <v>0</v>
      </c>
      <c r="BH92" s="185">
        <f t="shared" si="7"/>
        <v>0</v>
      </c>
      <c r="BI92" s="185">
        <f t="shared" si="8"/>
        <v>0</v>
      </c>
      <c r="BJ92" s="24" t="s">
        <v>78</v>
      </c>
      <c r="BK92" s="185">
        <f t="shared" si="9"/>
        <v>0</v>
      </c>
      <c r="BL92" s="24" t="s">
        <v>135</v>
      </c>
      <c r="BM92" s="24" t="s">
        <v>160</v>
      </c>
    </row>
    <row r="93" spans="2:65" s="1" customFormat="1" ht="16.5" customHeight="1" x14ac:dyDescent="0.3">
      <c r="B93" s="173"/>
      <c r="C93" s="174" t="s">
        <v>131</v>
      </c>
      <c r="D93" s="174" t="s">
        <v>133</v>
      </c>
      <c r="E93" s="175" t="s">
        <v>337</v>
      </c>
      <c r="F93" s="176" t="s">
        <v>338</v>
      </c>
      <c r="G93" s="177" t="s">
        <v>301</v>
      </c>
      <c r="H93" s="178">
        <v>1</v>
      </c>
      <c r="I93" s="179"/>
      <c r="J93" s="180">
        <f t="shared" si="0"/>
        <v>0</v>
      </c>
      <c r="K93" s="176" t="s">
        <v>5</v>
      </c>
      <c r="L93" s="41"/>
      <c r="M93" s="181" t="s">
        <v>5</v>
      </c>
      <c r="N93" s="182" t="s">
        <v>41</v>
      </c>
      <c r="O93" s="42"/>
      <c r="P93" s="183">
        <f t="shared" si="1"/>
        <v>0</v>
      </c>
      <c r="Q93" s="183">
        <v>0</v>
      </c>
      <c r="R93" s="183">
        <f t="shared" si="2"/>
        <v>0</v>
      </c>
      <c r="S93" s="183">
        <v>0</v>
      </c>
      <c r="T93" s="184">
        <f t="shared" si="3"/>
        <v>0</v>
      </c>
      <c r="AR93" s="24" t="s">
        <v>135</v>
      </c>
      <c r="AT93" s="24" t="s">
        <v>133</v>
      </c>
      <c r="AU93" s="24" t="s">
        <v>80</v>
      </c>
      <c r="AY93" s="24" t="s">
        <v>130</v>
      </c>
      <c r="BE93" s="185">
        <f t="shared" si="4"/>
        <v>0</v>
      </c>
      <c r="BF93" s="185">
        <f t="shared" si="5"/>
        <v>0</v>
      </c>
      <c r="BG93" s="185">
        <f t="shared" si="6"/>
        <v>0</v>
      </c>
      <c r="BH93" s="185">
        <f t="shared" si="7"/>
        <v>0</v>
      </c>
      <c r="BI93" s="185">
        <f t="shared" si="8"/>
        <v>0</v>
      </c>
      <c r="BJ93" s="24" t="s">
        <v>78</v>
      </c>
      <c r="BK93" s="185">
        <f t="shared" si="9"/>
        <v>0</v>
      </c>
      <c r="BL93" s="24" t="s">
        <v>135</v>
      </c>
      <c r="BM93" s="24" t="s">
        <v>339</v>
      </c>
    </row>
    <row r="94" spans="2:65" s="1" customFormat="1" ht="16.5" customHeight="1" x14ac:dyDescent="0.3">
      <c r="B94" s="173"/>
      <c r="C94" s="174" t="s">
        <v>165</v>
      </c>
      <c r="D94" s="174" t="s">
        <v>133</v>
      </c>
      <c r="E94" s="175" t="s">
        <v>340</v>
      </c>
      <c r="F94" s="176" t="s">
        <v>341</v>
      </c>
      <c r="G94" s="177" t="s">
        <v>342</v>
      </c>
      <c r="H94" s="178">
        <v>4</v>
      </c>
      <c r="I94" s="179"/>
      <c r="J94" s="180">
        <f t="shared" si="0"/>
        <v>0</v>
      </c>
      <c r="K94" s="176" t="s">
        <v>5</v>
      </c>
      <c r="L94" s="41"/>
      <c r="M94" s="181" t="s">
        <v>5</v>
      </c>
      <c r="N94" s="182" t="s">
        <v>41</v>
      </c>
      <c r="O94" s="42"/>
      <c r="P94" s="183">
        <f t="shared" si="1"/>
        <v>0</v>
      </c>
      <c r="Q94" s="183">
        <v>0</v>
      </c>
      <c r="R94" s="183">
        <f t="shared" si="2"/>
        <v>0</v>
      </c>
      <c r="S94" s="183">
        <v>0</v>
      </c>
      <c r="T94" s="184">
        <f t="shared" si="3"/>
        <v>0</v>
      </c>
      <c r="AR94" s="24" t="s">
        <v>135</v>
      </c>
      <c r="AT94" s="24" t="s">
        <v>133</v>
      </c>
      <c r="AU94" s="24" t="s">
        <v>80</v>
      </c>
      <c r="AY94" s="24" t="s">
        <v>130</v>
      </c>
      <c r="BE94" s="185">
        <f t="shared" si="4"/>
        <v>0</v>
      </c>
      <c r="BF94" s="185">
        <f t="shared" si="5"/>
        <v>0</v>
      </c>
      <c r="BG94" s="185">
        <f t="shared" si="6"/>
        <v>0</v>
      </c>
      <c r="BH94" s="185">
        <f t="shared" si="7"/>
        <v>0</v>
      </c>
      <c r="BI94" s="185">
        <f t="shared" si="8"/>
        <v>0</v>
      </c>
      <c r="BJ94" s="24" t="s">
        <v>78</v>
      </c>
      <c r="BK94" s="185">
        <f t="shared" si="9"/>
        <v>0</v>
      </c>
      <c r="BL94" s="24" t="s">
        <v>135</v>
      </c>
      <c r="BM94" s="24" t="s">
        <v>169</v>
      </c>
    </row>
    <row r="95" spans="2:65" s="1" customFormat="1" ht="16.5" customHeight="1" x14ac:dyDescent="0.3">
      <c r="B95" s="173"/>
      <c r="C95" s="174" t="s">
        <v>158</v>
      </c>
      <c r="D95" s="174" t="s">
        <v>133</v>
      </c>
      <c r="E95" s="175" t="s">
        <v>343</v>
      </c>
      <c r="F95" s="176" t="s">
        <v>344</v>
      </c>
      <c r="G95" s="177" t="s">
        <v>301</v>
      </c>
      <c r="H95" s="178">
        <v>1</v>
      </c>
      <c r="I95" s="179"/>
      <c r="J95" s="180">
        <f t="shared" si="0"/>
        <v>0</v>
      </c>
      <c r="K95" s="176" t="s">
        <v>5</v>
      </c>
      <c r="L95" s="41"/>
      <c r="M95" s="181" t="s">
        <v>5</v>
      </c>
      <c r="N95" s="182" t="s">
        <v>41</v>
      </c>
      <c r="O95" s="42"/>
      <c r="P95" s="183">
        <f t="shared" si="1"/>
        <v>0</v>
      </c>
      <c r="Q95" s="183">
        <v>0</v>
      </c>
      <c r="R95" s="183">
        <f t="shared" si="2"/>
        <v>0</v>
      </c>
      <c r="S95" s="183">
        <v>0</v>
      </c>
      <c r="T95" s="184">
        <f t="shared" si="3"/>
        <v>0</v>
      </c>
      <c r="AR95" s="24" t="s">
        <v>135</v>
      </c>
      <c r="AT95" s="24" t="s">
        <v>133</v>
      </c>
      <c r="AU95" s="24" t="s">
        <v>80</v>
      </c>
      <c r="AY95" s="24" t="s">
        <v>130</v>
      </c>
      <c r="BE95" s="185">
        <f t="shared" si="4"/>
        <v>0</v>
      </c>
      <c r="BF95" s="185">
        <f t="shared" si="5"/>
        <v>0</v>
      </c>
      <c r="BG95" s="185">
        <f t="shared" si="6"/>
        <v>0</v>
      </c>
      <c r="BH95" s="185">
        <f t="shared" si="7"/>
        <v>0</v>
      </c>
      <c r="BI95" s="185">
        <f t="shared" si="8"/>
        <v>0</v>
      </c>
      <c r="BJ95" s="24" t="s">
        <v>78</v>
      </c>
      <c r="BK95" s="185">
        <f t="shared" si="9"/>
        <v>0</v>
      </c>
      <c r="BL95" s="24" t="s">
        <v>135</v>
      </c>
      <c r="BM95" s="24" t="s">
        <v>172</v>
      </c>
    </row>
    <row r="96" spans="2:65" s="1" customFormat="1" ht="16.5" customHeight="1" x14ac:dyDescent="0.3">
      <c r="B96" s="173"/>
      <c r="C96" s="174" t="s">
        <v>138</v>
      </c>
      <c r="D96" s="174" t="s">
        <v>133</v>
      </c>
      <c r="E96" s="175" t="s">
        <v>345</v>
      </c>
      <c r="F96" s="176" t="s">
        <v>346</v>
      </c>
      <c r="G96" s="177" t="s">
        <v>334</v>
      </c>
      <c r="H96" s="178">
        <v>1</v>
      </c>
      <c r="I96" s="179"/>
      <c r="J96" s="180">
        <f t="shared" si="0"/>
        <v>0</v>
      </c>
      <c r="K96" s="176" t="s">
        <v>5</v>
      </c>
      <c r="L96" s="41"/>
      <c r="M96" s="181" t="s">
        <v>5</v>
      </c>
      <c r="N96" s="182" t="s">
        <v>41</v>
      </c>
      <c r="O96" s="42"/>
      <c r="P96" s="183">
        <f t="shared" si="1"/>
        <v>0</v>
      </c>
      <c r="Q96" s="183">
        <v>0</v>
      </c>
      <c r="R96" s="183">
        <f t="shared" si="2"/>
        <v>0</v>
      </c>
      <c r="S96" s="183">
        <v>0</v>
      </c>
      <c r="T96" s="184">
        <f t="shared" si="3"/>
        <v>0</v>
      </c>
      <c r="AR96" s="24" t="s">
        <v>135</v>
      </c>
      <c r="AT96" s="24" t="s">
        <v>133</v>
      </c>
      <c r="AU96" s="24" t="s">
        <v>80</v>
      </c>
      <c r="AY96" s="24" t="s">
        <v>130</v>
      </c>
      <c r="BE96" s="185">
        <f t="shared" si="4"/>
        <v>0</v>
      </c>
      <c r="BF96" s="185">
        <f t="shared" si="5"/>
        <v>0</v>
      </c>
      <c r="BG96" s="185">
        <f t="shared" si="6"/>
        <v>0</v>
      </c>
      <c r="BH96" s="185">
        <f t="shared" si="7"/>
        <v>0</v>
      </c>
      <c r="BI96" s="185">
        <f t="shared" si="8"/>
        <v>0</v>
      </c>
      <c r="BJ96" s="24" t="s">
        <v>78</v>
      </c>
      <c r="BK96" s="185">
        <f t="shared" si="9"/>
        <v>0</v>
      </c>
      <c r="BL96" s="24" t="s">
        <v>135</v>
      </c>
      <c r="BM96" s="24" t="s">
        <v>168</v>
      </c>
    </row>
    <row r="97" spans="2:65" s="1" customFormat="1" ht="16.5" customHeight="1" x14ac:dyDescent="0.3">
      <c r="B97" s="173"/>
      <c r="C97" s="174" t="s">
        <v>160</v>
      </c>
      <c r="D97" s="174" t="s">
        <v>133</v>
      </c>
      <c r="E97" s="175" t="s">
        <v>347</v>
      </c>
      <c r="F97" s="176" t="s">
        <v>348</v>
      </c>
      <c r="G97" s="177" t="s">
        <v>334</v>
      </c>
      <c r="H97" s="178">
        <v>1</v>
      </c>
      <c r="I97" s="179"/>
      <c r="J97" s="180">
        <f t="shared" si="0"/>
        <v>0</v>
      </c>
      <c r="K97" s="176" t="s">
        <v>5</v>
      </c>
      <c r="L97" s="41"/>
      <c r="M97" s="181" t="s">
        <v>5</v>
      </c>
      <c r="N97" s="182" t="s">
        <v>41</v>
      </c>
      <c r="O97" s="42"/>
      <c r="P97" s="183">
        <f t="shared" si="1"/>
        <v>0</v>
      </c>
      <c r="Q97" s="183">
        <v>0</v>
      </c>
      <c r="R97" s="183">
        <f t="shared" si="2"/>
        <v>0</v>
      </c>
      <c r="S97" s="183">
        <v>0</v>
      </c>
      <c r="T97" s="184">
        <f t="shared" si="3"/>
        <v>0</v>
      </c>
      <c r="AR97" s="24" t="s">
        <v>135</v>
      </c>
      <c r="AT97" s="24" t="s">
        <v>133</v>
      </c>
      <c r="AU97" s="24" t="s">
        <v>80</v>
      </c>
      <c r="AY97" s="24" t="s">
        <v>130</v>
      </c>
      <c r="BE97" s="185">
        <f t="shared" si="4"/>
        <v>0</v>
      </c>
      <c r="BF97" s="185">
        <f t="shared" si="5"/>
        <v>0</v>
      </c>
      <c r="BG97" s="185">
        <f t="shared" si="6"/>
        <v>0</v>
      </c>
      <c r="BH97" s="185">
        <f t="shared" si="7"/>
        <v>0</v>
      </c>
      <c r="BI97" s="185">
        <f t="shared" si="8"/>
        <v>0</v>
      </c>
      <c r="BJ97" s="24" t="s">
        <v>78</v>
      </c>
      <c r="BK97" s="185">
        <f t="shared" si="9"/>
        <v>0</v>
      </c>
      <c r="BL97" s="24" t="s">
        <v>135</v>
      </c>
      <c r="BM97" s="24" t="s">
        <v>349</v>
      </c>
    </row>
    <row r="98" spans="2:65" s="10" customFormat="1" ht="29.85" customHeight="1" x14ac:dyDescent="0.3">
      <c r="B98" s="160"/>
      <c r="D98" s="161" t="s">
        <v>69</v>
      </c>
      <c r="E98" s="171" t="s">
        <v>318</v>
      </c>
      <c r="F98" s="171" t="s">
        <v>319</v>
      </c>
      <c r="I98" s="163"/>
      <c r="J98" s="172">
        <f>BK98</f>
        <v>0</v>
      </c>
      <c r="L98" s="160"/>
      <c r="M98" s="165"/>
      <c r="N98" s="166"/>
      <c r="O98" s="166"/>
      <c r="P98" s="167">
        <f>P99</f>
        <v>0</v>
      </c>
      <c r="Q98" s="166"/>
      <c r="R98" s="167">
        <f>R99</f>
        <v>0</v>
      </c>
      <c r="S98" s="166"/>
      <c r="T98" s="168">
        <f>T99</f>
        <v>0</v>
      </c>
      <c r="AR98" s="161" t="s">
        <v>78</v>
      </c>
      <c r="AT98" s="169" t="s">
        <v>69</v>
      </c>
      <c r="AU98" s="169" t="s">
        <v>78</v>
      </c>
      <c r="AY98" s="161" t="s">
        <v>130</v>
      </c>
      <c r="BK98" s="170">
        <f>BK99</f>
        <v>0</v>
      </c>
    </row>
    <row r="99" spans="2:65" s="1" customFormat="1" ht="16.5" customHeight="1" x14ac:dyDescent="0.3">
      <c r="B99" s="173"/>
      <c r="C99" s="174" t="s">
        <v>182</v>
      </c>
      <c r="D99" s="174" t="s">
        <v>133</v>
      </c>
      <c r="E99" s="175" t="s">
        <v>320</v>
      </c>
      <c r="F99" s="176" t="s">
        <v>321</v>
      </c>
      <c r="G99" s="177" t="s">
        <v>146</v>
      </c>
      <c r="H99" s="178">
        <v>8.25</v>
      </c>
      <c r="I99" s="179"/>
      <c r="J99" s="180">
        <f>ROUND(I99*H99,2)</f>
        <v>0</v>
      </c>
      <c r="K99" s="176" t="s">
        <v>147</v>
      </c>
      <c r="L99" s="41"/>
      <c r="M99" s="181" t="s">
        <v>5</v>
      </c>
      <c r="N99" s="230" t="s">
        <v>41</v>
      </c>
      <c r="O99" s="212"/>
      <c r="P99" s="231">
        <f>O99*H99</f>
        <v>0</v>
      </c>
      <c r="Q99" s="231">
        <v>0</v>
      </c>
      <c r="R99" s="231">
        <f>Q99*H99</f>
        <v>0</v>
      </c>
      <c r="S99" s="231">
        <v>0</v>
      </c>
      <c r="T99" s="232">
        <f>S99*H99</f>
        <v>0</v>
      </c>
      <c r="AR99" s="24" t="s">
        <v>135</v>
      </c>
      <c r="AT99" s="24" t="s">
        <v>133</v>
      </c>
      <c r="AU99" s="24" t="s">
        <v>80</v>
      </c>
      <c r="AY99" s="24" t="s">
        <v>130</v>
      </c>
      <c r="BE99" s="185">
        <f>IF(N99="základní",J99,0)</f>
        <v>0</v>
      </c>
      <c r="BF99" s="185">
        <f>IF(N99="snížená",J99,0)</f>
        <v>0</v>
      </c>
      <c r="BG99" s="185">
        <f>IF(N99="zákl. přenesená",J99,0)</f>
        <v>0</v>
      </c>
      <c r="BH99" s="185">
        <f>IF(N99="sníž. přenesená",J99,0)</f>
        <v>0</v>
      </c>
      <c r="BI99" s="185">
        <f>IF(N99="nulová",J99,0)</f>
        <v>0</v>
      </c>
      <c r="BJ99" s="24" t="s">
        <v>78</v>
      </c>
      <c r="BK99" s="185">
        <f>ROUND(I99*H99,2)</f>
        <v>0</v>
      </c>
      <c r="BL99" s="24" t="s">
        <v>135</v>
      </c>
      <c r="BM99" s="24" t="s">
        <v>181</v>
      </c>
    </row>
    <row r="100" spans="2:65" s="1" customFormat="1" ht="6.95" customHeight="1" x14ac:dyDescent="0.3">
      <c r="B100" s="56"/>
      <c r="C100" s="57"/>
      <c r="D100" s="57"/>
      <c r="E100" s="57"/>
      <c r="F100" s="57"/>
      <c r="G100" s="57"/>
      <c r="H100" s="57"/>
      <c r="I100" s="127"/>
      <c r="J100" s="57"/>
      <c r="K100" s="57"/>
      <c r="L100" s="41"/>
    </row>
  </sheetData>
  <autoFilter ref="C79:K99"/>
  <mergeCells count="10">
    <mergeCell ref="J51:J52"/>
    <mergeCell ref="E70:H70"/>
    <mergeCell ref="E72:H72"/>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9"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86"/>
  <sheetViews>
    <sheetView showGridLines="0" workbookViewId="0">
      <pane ySplit="1" topLeftCell="A2" activePane="bottomLeft" state="frozen"/>
      <selection pane="bottomLeft" activeCell="H85" sqref="H85"/>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9"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21"/>
      <c r="B1" s="100"/>
      <c r="C1" s="100"/>
      <c r="D1" s="101" t="s">
        <v>1</v>
      </c>
      <c r="E1" s="100"/>
      <c r="F1" s="102" t="s">
        <v>90</v>
      </c>
      <c r="G1" s="359" t="s">
        <v>91</v>
      </c>
      <c r="H1" s="359"/>
      <c r="I1" s="103"/>
      <c r="J1" s="102" t="s">
        <v>92</v>
      </c>
      <c r="K1" s="101" t="s">
        <v>93</v>
      </c>
      <c r="L1" s="102" t="s">
        <v>94</v>
      </c>
      <c r="M1" s="102"/>
      <c r="N1" s="102"/>
      <c r="O1" s="102"/>
      <c r="P1" s="102"/>
      <c r="Q1" s="102"/>
      <c r="R1" s="102"/>
      <c r="S1" s="102"/>
      <c r="T1" s="102"/>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50000000000003" customHeight="1" x14ac:dyDescent="0.3">
      <c r="L2" s="318" t="s">
        <v>8</v>
      </c>
      <c r="M2" s="319"/>
      <c r="N2" s="319"/>
      <c r="O2" s="319"/>
      <c r="P2" s="319"/>
      <c r="Q2" s="319"/>
      <c r="R2" s="319"/>
      <c r="S2" s="319"/>
      <c r="T2" s="319"/>
      <c r="U2" s="319"/>
      <c r="V2" s="319"/>
      <c r="AT2" s="24" t="s">
        <v>86</v>
      </c>
    </row>
    <row r="3" spans="1:70" ht="6.95" customHeight="1" x14ac:dyDescent="0.3">
      <c r="B3" s="25"/>
      <c r="C3" s="26"/>
      <c r="D3" s="26"/>
      <c r="E3" s="26"/>
      <c r="F3" s="26"/>
      <c r="G3" s="26"/>
      <c r="H3" s="26"/>
      <c r="I3" s="104"/>
      <c r="J3" s="26"/>
      <c r="K3" s="27"/>
      <c r="AT3" s="24" t="s">
        <v>80</v>
      </c>
    </row>
    <row r="4" spans="1:70" ht="36.950000000000003" customHeight="1" x14ac:dyDescent="0.3">
      <c r="B4" s="28"/>
      <c r="C4" s="29"/>
      <c r="D4" s="30" t="s">
        <v>95</v>
      </c>
      <c r="E4" s="29"/>
      <c r="F4" s="29"/>
      <c r="G4" s="29"/>
      <c r="H4" s="29"/>
      <c r="I4" s="105"/>
      <c r="J4" s="29"/>
      <c r="K4" s="31"/>
      <c r="M4" s="32" t="s">
        <v>13</v>
      </c>
      <c r="AT4" s="24" t="s">
        <v>6</v>
      </c>
    </row>
    <row r="5" spans="1:70" ht="6.95" customHeight="1" x14ac:dyDescent="0.3">
      <c r="B5" s="28"/>
      <c r="C5" s="29"/>
      <c r="D5" s="29"/>
      <c r="E5" s="29"/>
      <c r="F5" s="29"/>
      <c r="G5" s="29"/>
      <c r="H5" s="29"/>
      <c r="I5" s="105"/>
      <c r="J5" s="29"/>
      <c r="K5" s="31"/>
    </row>
    <row r="6" spans="1:70" ht="15" x14ac:dyDescent="0.3">
      <c r="B6" s="28"/>
      <c r="C6" s="29"/>
      <c r="D6" s="37" t="s">
        <v>19</v>
      </c>
      <c r="E6" s="29"/>
      <c r="F6" s="29"/>
      <c r="G6" s="29"/>
      <c r="H6" s="29"/>
      <c r="I6" s="105"/>
      <c r="J6" s="29"/>
      <c r="K6" s="31"/>
    </row>
    <row r="7" spans="1:70" ht="16.5" customHeight="1" x14ac:dyDescent="0.3">
      <c r="B7" s="28"/>
      <c r="C7" s="29"/>
      <c r="D7" s="29"/>
      <c r="E7" s="360" t="str">
        <f>'Rekapitulace stavby'!K6</f>
        <v>Déčko - rekonstrukce střechy</v>
      </c>
      <c r="F7" s="361"/>
      <c r="G7" s="361"/>
      <c r="H7" s="361"/>
      <c r="I7" s="105"/>
      <c r="J7" s="29"/>
      <c r="K7" s="31"/>
    </row>
    <row r="8" spans="1:70" s="1" customFormat="1" ht="15" x14ac:dyDescent="0.3">
      <c r="B8" s="41"/>
      <c r="C8" s="42"/>
      <c r="D8" s="37" t="s">
        <v>96</v>
      </c>
      <c r="E8" s="42"/>
      <c r="F8" s="42"/>
      <c r="G8" s="42"/>
      <c r="H8" s="42"/>
      <c r="I8" s="106"/>
      <c r="J8" s="42"/>
      <c r="K8" s="45"/>
    </row>
    <row r="9" spans="1:70" s="1" customFormat="1" ht="36.950000000000003" customHeight="1" x14ac:dyDescent="0.3">
      <c r="B9" s="41"/>
      <c r="C9" s="42"/>
      <c r="D9" s="42"/>
      <c r="E9" s="362" t="s">
        <v>350</v>
      </c>
      <c r="F9" s="363"/>
      <c r="G9" s="363"/>
      <c r="H9" s="363"/>
      <c r="I9" s="106"/>
      <c r="J9" s="42"/>
      <c r="K9" s="45"/>
    </row>
    <row r="10" spans="1:70" s="1" customFormat="1" x14ac:dyDescent="0.3">
      <c r="B10" s="41"/>
      <c r="C10" s="42"/>
      <c r="D10" s="42"/>
      <c r="E10" s="42"/>
      <c r="F10" s="42"/>
      <c r="G10" s="42"/>
      <c r="H10" s="42"/>
      <c r="I10" s="106"/>
      <c r="J10" s="42"/>
      <c r="K10" s="45"/>
    </row>
    <row r="11" spans="1:70" s="1" customFormat="1" ht="14.45" customHeight="1" x14ac:dyDescent="0.3">
      <c r="B11" s="41"/>
      <c r="C11" s="42"/>
      <c r="D11" s="37" t="s">
        <v>20</v>
      </c>
      <c r="E11" s="42"/>
      <c r="F11" s="35" t="s">
        <v>5</v>
      </c>
      <c r="G11" s="42"/>
      <c r="H11" s="42"/>
      <c r="I11" s="107" t="s">
        <v>21</v>
      </c>
      <c r="J11" s="35" t="s">
        <v>5</v>
      </c>
      <c r="K11" s="45"/>
    </row>
    <row r="12" spans="1:70" s="1" customFormat="1" ht="14.45" customHeight="1" x14ac:dyDescent="0.3">
      <c r="B12" s="41"/>
      <c r="C12" s="42"/>
      <c r="D12" s="37" t="s">
        <v>22</v>
      </c>
      <c r="E12" s="42"/>
      <c r="F12" s="35" t="s">
        <v>28</v>
      </c>
      <c r="G12" s="42"/>
      <c r="H12" s="42"/>
      <c r="I12" s="107" t="s">
        <v>24</v>
      </c>
      <c r="J12" s="108" t="str">
        <f>'Rekapitulace stavby'!AN8</f>
        <v>24. 3. 2018</v>
      </c>
      <c r="K12" s="45"/>
    </row>
    <row r="13" spans="1:70" s="1" customFormat="1" ht="10.9" customHeight="1" x14ac:dyDescent="0.3">
      <c r="B13" s="41"/>
      <c r="C13" s="42"/>
      <c r="D13" s="42"/>
      <c r="E13" s="42"/>
      <c r="F13" s="42"/>
      <c r="G13" s="42"/>
      <c r="H13" s="42"/>
      <c r="I13" s="106"/>
      <c r="J13" s="42"/>
      <c r="K13" s="45"/>
    </row>
    <row r="14" spans="1:70" s="1" customFormat="1" ht="14.45" customHeight="1" x14ac:dyDescent="0.3">
      <c r="B14" s="41"/>
      <c r="C14" s="42"/>
      <c r="D14" s="37" t="s">
        <v>26</v>
      </c>
      <c r="E14" s="42"/>
      <c r="F14" s="42"/>
      <c r="G14" s="42"/>
      <c r="H14" s="42"/>
      <c r="I14" s="107" t="s">
        <v>27</v>
      </c>
      <c r="J14" s="35" t="str">
        <f>IF('Rekapitulace stavby'!AN10="","",'Rekapitulace stavby'!AN10)</f>
        <v/>
      </c>
      <c r="K14" s="45"/>
    </row>
    <row r="15" spans="1:70" s="1" customFormat="1" ht="18" customHeight="1" x14ac:dyDescent="0.3">
      <c r="B15" s="41"/>
      <c r="C15" s="42"/>
      <c r="D15" s="42"/>
      <c r="E15" s="35" t="str">
        <f>IF('Rekapitulace stavby'!E11="","",'Rekapitulace stavby'!E11)</f>
        <v xml:space="preserve"> </v>
      </c>
      <c r="F15" s="42"/>
      <c r="G15" s="42"/>
      <c r="H15" s="42"/>
      <c r="I15" s="107" t="s">
        <v>29</v>
      </c>
      <c r="J15" s="35" t="str">
        <f>IF('Rekapitulace stavby'!AN11="","",'Rekapitulace stavby'!AN11)</f>
        <v/>
      </c>
      <c r="K15" s="45"/>
    </row>
    <row r="16" spans="1:70" s="1" customFormat="1" ht="6.95" customHeight="1" x14ac:dyDescent="0.3">
      <c r="B16" s="41"/>
      <c r="C16" s="42"/>
      <c r="D16" s="42"/>
      <c r="E16" s="42"/>
      <c r="F16" s="42"/>
      <c r="G16" s="42"/>
      <c r="H16" s="42"/>
      <c r="I16" s="106"/>
      <c r="J16" s="42"/>
      <c r="K16" s="45"/>
    </row>
    <row r="17" spans="2:11" s="1" customFormat="1" ht="14.45" customHeight="1" x14ac:dyDescent="0.3">
      <c r="B17" s="41"/>
      <c r="C17" s="42"/>
      <c r="D17" s="37" t="s">
        <v>30</v>
      </c>
      <c r="E17" s="42"/>
      <c r="F17" s="42"/>
      <c r="G17" s="42"/>
      <c r="H17" s="42"/>
      <c r="I17" s="107" t="s">
        <v>27</v>
      </c>
      <c r="J17" s="35" t="str">
        <f>IF('Rekapitulace stavby'!AN13="Vyplň údaj","",IF('Rekapitulace stavby'!AN13="","",'Rekapitulace stavby'!AN13))</f>
        <v/>
      </c>
      <c r="K17" s="45"/>
    </row>
    <row r="18" spans="2:11" s="1" customFormat="1" ht="18" customHeight="1" x14ac:dyDescent="0.3">
      <c r="B18" s="41"/>
      <c r="C18" s="42"/>
      <c r="D18" s="42"/>
      <c r="E18" s="35" t="str">
        <f>IF('Rekapitulace stavby'!E14="Vyplň údaj","",IF('Rekapitulace stavby'!E14="","",'Rekapitulace stavby'!E14))</f>
        <v/>
      </c>
      <c r="F18" s="42"/>
      <c r="G18" s="42"/>
      <c r="H18" s="42"/>
      <c r="I18" s="107" t="s">
        <v>29</v>
      </c>
      <c r="J18" s="35" t="str">
        <f>IF('Rekapitulace stavby'!AN14="Vyplň údaj","",IF('Rekapitulace stavby'!AN14="","",'Rekapitulace stavby'!AN14))</f>
        <v/>
      </c>
      <c r="K18" s="45"/>
    </row>
    <row r="19" spans="2:11" s="1" customFormat="1" ht="6.95" customHeight="1" x14ac:dyDescent="0.3">
      <c r="B19" s="41"/>
      <c r="C19" s="42"/>
      <c r="D19" s="42"/>
      <c r="E19" s="42"/>
      <c r="F19" s="42"/>
      <c r="G19" s="42"/>
      <c r="H19" s="42"/>
      <c r="I19" s="106"/>
      <c r="J19" s="42"/>
      <c r="K19" s="45"/>
    </row>
    <row r="20" spans="2:11" s="1" customFormat="1" ht="14.45" customHeight="1" x14ac:dyDescent="0.3">
      <c r="B20" s="41"/>
      <c r="C20" s="42"/>
      <c r="D20" s="37" t="s">
        <v>32</v>
      </c>
      <c r="E20" s="42"/>
      <c r="F20" s="42"/>
      <c r="G20" s="42"/>
      <c r="H20" s="42"/>
      <c r="I20" s="107" t="s">
        <v>27</v>
      </c>
      <c r="J20" s="35" t="str">
        <f>IF('Rekapitulace stavby'!AN16="","",'Rekapitulace stavby'!AN16)</f>
        <v/>
      </c>
      <c r="K20" s="45"/>
    </row>
    <row r="21" spans="2:11" s="1" customFormat="1" ht="18" customHeight="1" x14ac:dyDescent="0.3">
      <c r="B21" s="41"/>
      <c r="C21" s="42"/>
      <c r="D21" s="42"/>
      <c r="E21" s="35" t="str">
        <f>IF('Rekapitulace stavby'!E17="","",'Rekapitulace stavby'!E17)</f>
        <v xml:space="preserve"> </v>
      </c>
      <c r="F21" s="42"/>
      <c r="G21" s="42"/>
      <c r="H21" s="42"/>
      <c r="I21" s="107" t="s">
        <v>29</v>
      </c>
      <c r="J21" s="35" t="str">
        <f>IF('Rekapitulace stavby'!AN17="","",'Rekapitulace stavby'!AN17)</f>
        <v/>
      </c>
      <c r="K21" s="45"/>
    </row>
    <row r="22" spans="2:11" s="1" customFormat="1" ht="6.95" customHeight="1" x14ac:dyDescent="0.3">
      <c r="B22" s="41"/>
      <c r="C22" s="42"/>
      <c r="D22" s="42"/>
      <c r="E22" s="42"/>
      <c r="F22" s="42"/>
      <c r="G22" s="42"/>
      <c r="H22" s="42"/>
      <c r="I22" s="106"/>
      <c r="J22" s="42"/>
      <c r="K22" s="45"/>
    </row>
    <row r="23" spans="2:11" s="1" customFormat="1" ht="14.45" customHeight="1" x14ac:dyDescent="0.3">
      <c r="B23" s="41"/>
      <c r="C23" s="42"/>
      <c r="D23" s="37" t="s">
        <v>34</v>
      </c>
      <c r="E23" s="42"/>
      <c r="F23" s="42"/>
      <c r="G23" s="42"/>
      <c r="H23" s="42"/>
      <c r="I23" s="106"/>
      <c r="J23" s="42"/>
      <c r="K23" s="45"/>
    </row>
    <row r="24" spans="2:11" s="6" customFormat="1" ht="16.5" customHeight="1" x14ac:dyDescent="0.3">
      <c r="B24" s="109"/>
      <c r="C24" s="110"/>
      <c r="D24" s="110"/>
      <c r="E24" s="351" t="s">
        <v>5</v>
      </c>
      <c r="F24" s="351"/>
      <c r="G24" s="351"/>
      <c r="H24" s="351"/>
      <c r="I24" s="111"/>
      <c r="J24" s="110"/>
      <c r="K24" s="112"/>
    </row>
    <row r="25" spans="2:11" s="1" customFormat="1" ht="6.95" customHeight="1" x14ac:dyDescent="0.3">
      <c r="B25" s="41"/>
      <c r="C25" s="42"/>
      <c r="D25" s="42"/>
      <c r="E25" s="42"/>
      <c r="F25" s="42"/>
      <c r="G25" s="42"/>
      <c r="H25" s="42"/>
      <c r="I25" s="106"/>
      <c r="J25" s="42"/>
      <c r="K25" s="45"/>
    </row>
    <row r="26" spans="2:11" s="1" customFormat="1" ht="6.95" customHeight="1" x14ac:dyDescent="0.3">
      <c r="B26" s="41"/>
      <c r="C26" s="42"/>
      <c r="D26" s="68"/>
      <c r="E26" s="68"/>
      <c r="F26" s="68"/>
      <c r="G26" s="68"/>
      <c r="H26" s="68"/>
      <c r="I26" s="113"/>
      <c r="J26" s="68"/>
      <c r="K26" s="114"/>
    </row>
    <row r="27" spans="2:11" s="1" customFormat="1" ht="25.35" customHeight="1" x14ac:dyDescent="0.3">
      <c r="B27" s="41"/>
      <c r="C27" s="42"/>
      <c r="D27" s="115" t="s">
        <v>36</v>
      </c>
      <c r="E27" s="42"/>
      <c r="F27" s="42"/>
      <c r="G27" s="42"/>
      <c r="H27" s="42"/>
      <c r="I27" s="106"/>
      <c r="J27" s="116">
        <f>ROUND(J78,2)</f>
        <v>0</v>
      </c>
      <c r="K27" s="45"/>
    </row>
    <row r="28" spans="2:11" s="1" customFormat="1" ht="6.95" customHeight="1" x14ac:dyDescent="0.3">
      <c r="B28" s="41"/>
      <c r="C28" s="42"/>
      <c r="D28" s="68"/>
      <c r="E28" s="68"/>
      <c r="F28" s="68"/>
      <c r="G28" s="68"/>
      <c r="H28" s="68"/>
      <c r="I28" s="113"/>
      <c r="J28" s="68"/>
      <c r="K28" s="114"/>
    </row>
    <row r="29" spans="2:11" s="1" customFormat="1" ht="14.45" customHeight="1" x14ac:dyDescent="0.3">
      <c r="B29" s="41"/>
      <c r="C29" s="42"/>
      <c r="D29" s="42"/>
      <c r="E29" s="42"/>
      <c r="F29" s="46" t="s">
        <v>38</v>
      </c>
      <c r="G29" s="42"/>
      <c r="H29" s="42"/>
      <c r="I29" s="117" t="s">
        <v>37</v>
      </c>
      <c r="J29" s="46" t="s">
        <v>39</v>
      </c>
      <c r="K29" s="45"/>
    </row>
    <row r="30" spans="2:11" s="1" customFormat="1" ht="14.45" customHeight="1" x14ac:dyDescent="0.3">
      <c r="B30" s="41"/>
      <c r="C30" s="42"/>
      <c r="D30" s="49" t="s">
        <v>40</v>
      </c>
      <c r="E30" s="49" t="s">
        <v>41</v>
      </c>
      <c r="F30" s="118">
        <f>ROUND(SUM(BE78:BE85), 2)</f>
        <v>0</v>
      </c>
      <c r="G30" s="42"/>
      <c r="H30" s="42"/>
      <c r="I30" s="119">
        <v>0.21</v>
      </c>
      <c r="J30" s="118">
        <f>ROUND(ROUND((SUM(BE78:BE85)), 2)*I30, 2)</f>
        <v>0</v>
      </c>
      <c r="K30" s="45"/>
    </row>
    <row r="31" spans="2:11" s="1" customFormat="1" ht="14.45" customHeight="1" x14ac:dyDescent="0.3">
      <c r="B31" s="41"/>
      <c r="C31" s="42"/>
      <c r="D31" s="42"/>
      <c r="E31" s="49" t="s">
        <v>42</v>
      </c>
      <c r="F31" s="118">
        <f>ROUND(SUM(BF78:BF85), 2)</f>
        <v>0</v>
      </c>
      <c r="G31" s="42"/>
      <c r="H31" s="42"/>
      <c r="I31" s="119">
        <v>0.15</v>
      </c>
      <c r="J31" s="118">
        <f>ROUND(ROUND((SUM(BF78:BF85)), 2)*I31, 2)</f>
        <v>0</v>
      </c>
      <c r="K31" s="45"/>
    </row>
    <row r="32" spans="2:11" s="1" customFormat="1" ht="14.45" hidden="1" customHeight="1" x14ac:dyDescent="0.3">
      <c r="B32" s="41"/>
      <c r="C32" s="42"/>
      <c r="D32" s="42"/>
      <c r="E32" s="49" t="s">
        <v>43</v>
      </c>
      <c r="F32" s="118">
        <f>ROUND(SUM(BG78:BG85), 2)</f>
        <v>0</v>
      </c>
      <c r="G32" s="42"/>
      <c r="H32" s="42"/>
      <c r="I32" s="119">
        <v>0.21</v>
      </c>
      <c r="J32" s="118">
        <v>0</v>
      </c>
      <c r="K32" s="45"/>
    </row>
    <row r="33" spans="2:11" s="1" customFormat="1" ht="14.45" hidden="1" customHeight="1" x14ac:dyDescent="0.3">
      <c r="B33" s="41"/>
      <c r="C33" s="42"/>
      <c r="D33" s="42"/>
      <c r="E33" s="49" t="s">
        <v>44</v>
      </c>
      <c r="F33" s="118">
        <f>ROUND(SUM(BH78:BH85), 2)</f>
        <v>0</v>
      </c>
      <c r="G33" s="42"/>
      <c r="H33" s="42"/>
      <c r="I33" s="119">
        <v>0.15</v>
      </c>
      <c r="J33" s="118">
        <v>0</v>
      </c>
      <c r="K33" s="45"/>
    </row>
    <row r="34" spans="2:11" s="1" customFormat="1" ht="14.45" hidden="1" customHeight="1" x14ac:dyDescent="0.3">
      <c r="B34" s="41"/>
      <c r="C34" s="42"/>
      <c r="D34" s="42"/>
      <c r="E34" s="49" t="s">
        <v>45</v>
      </c>
      <c r="F34" s="118">
        <f>ROUND(SUM(BI78:BI85), 2)</f>
        <v>0</v>
      </c>
      <c r="G34" s="42"/>
      <c r="H34" s="42"/>
      <c r="I34" s="119">
        <v>0</v>
      </c>
      <c r="J34" s="118">
        <v>0</v>
      </c>
      <c r="K34" s="45"/>
    </row>
    <row r="35" spans="2:11" s="1" customFormat="1" ht="6.95" customHeight="1" x14ac:dyDescent="0.3">
      <c r="B35" s="41"/>
      <c r="C35" s="42"/>
      <c r="D35" s="42"/>
      <c r="E35" s="42"/>
      <c r="F35" s="42"/>
      <c r="G35" s="42"/>
      <c r="H35" s="42"/>
      <c r="I35" s="106"/>
      <c r="J35" s="42"/>
      <c r="K35" s="45"/>
    </row>
    <row r="36" spans="2:11" s="1" customFormat="1" ht="25.35" customHeight="1" x14ac:dyDescent="0.3">
      <c r="B36" s="41"/>
      <c r="C36" s="120"/>
      <c r="D36" s="121" t="s">
        <v>46</v>
      </c>
      <c r="E36" s="71"/>
      <c r="F36" s="71"/>
      <c r="G36" s="122" t="s">
        <v>47</v>
      </c>
      <c r="H36" s="123" t="s">
        <v>48</v>
      </c>
      <c r="I36" s="124"/>
      <c r="J36" s="125">
        <f>SUM(J27:J34)</f>
        <v>0</v>
      </c>
      <c r="K36" s="126"/>
    </row>
    <row r="37" spans="2:11" s="1" customFormat="1" ht="14.45" customHeight="1" x14ac:dyDescent="0.3">
      <c r="B37" s="56"/>
      <c r="C37" s="57"/>
      <c r="D37" s="57"/>
      <c r="E37" s="57"/>
      <c r="F37" s="57"/>
      <c r="G37" s="57"/>
      <c r="H37" s="57"/>
      <c r="I37" s="127"/>
      <c r="J37" s="57"/>
      <c r="K37" s="58"/>
    </row>
    <row r="41" spans="2:11" s="1" customFormat="1" ht="6.95" customHeight="1" x14ac:dyDescent="0.3">
      <c r="B41" s="59"/>
      <c r="C41" s="60"/>
      <c r="D41" s="60"/>
      <c r="E41" s="60"/>
      <c r="F41" s="60"/>
      <c r="G41" s="60"/>
      <c r="H41" s="60"/>
      <c r="I41" s="128"/>
      <c r="J41" s="60"/>
      <c r="K41" s="129"/>
    </row>
    <row r="42" spans="2:11" s="1" customFormat="1" ht="36.950000000000003" customHeight="1" x14ac:dyDescent="0.3">
      <c r="B42" s="41"/>
      <c r="C42" s="30" t="s">
        <v>98</v>
      </c>
      <c r="D42" s="42"/>
      <c r="E42" s="42"/>
      <c r="F42" s="42"/>
      <c r="G42" s="42"/>
      <c r="H42" s="42"/>
      <c r="I42" s="106"/>
      <c r="J42" s="42"/>
      <c r="K42" s="45"/>
    </row>
    <row r="43" spans="2:11" s="1" customFormat="1" ht="6.95" customHeight="1" x14ac:dyDescent="0.3">
      <c r="B43" s="41"/>
      <c r="C43" s="42"/>
      <c r="D43" s="42"/>
      <c r="E43" s="42"/>
      <c r="F43" s="42"/>
      <c r="G43" s="42"/>
      <c r="H43" s="42"/>
      <c r="I43" s="106"/>
      <c r="J43" s="42"/>
      <c r="K43" s="45"/>
    </row>
    <row r="44" spans="2:11" s="1" customFormat="1" ht="14.45" customHeight="1" x14ac:dyDescent="0.3">
      <c r="B44" s="41"/>
      <c r="C44" s="37" t="s">
        <v>19</v>
      </c>
      <c r="D44" s="42"/>
      <c r="E44" s="42"/>
      <c r="F44" s="42"/>
      <c r="G44" s="42"/>
      <c r="H44" s="42"/>
      <c r="I44" s="106"/>
      <c r="J44" s="42"/>
      <c r="K44" s="45"/>
    </row>
    <row r="45" spans="2:11" s="1" customFormat="1" ht="16.5" customHeight="1" x14ac:dyDescent="0.3">
      <c r="B45" s="41"/>
      <c r="C45" s="42"/>
      <c r="D45" s="42"/>
      <c r="E45" s="360" t="str">
        <f>E7</f>
        <v>Déčko - rekonstrukce střechy</v>
      </c>
      <c r="F45" s="361"/>
      <c r="G45" s="361"/>
      <c r="H45" s="361"/>
      <c r="I45" s="106"/>
      <c r="J45" s="42"/>
      <c r="K45" s="45"/>
    </row>
    <row r="46" spans="2:11" s="1" customFormat="1" ht="14.45" customHeight="1" x14ac:dyDescent="0.3">
      <c r="B46" s="41"/>
      <c r="C46" s="37" t="s">
        <v>96</v>
      </c>
      <c r="D46" s="42"/>
      <c r="E46" s="42"/>
      <c r="F46" s="42"/>
      <c r="G46" s="42"/>
      <c r="H46" s="42"/>
      <c r="I46" s="106"/>
      <c r="J46" s="42"/>
      <c r="K46" s="45"/>
    </row>
    <row r="47" spans="2:11" s="1" customFormat="1" ht="17.25" customHeight="1" x14ac:dyDescent="0.3">
      <c r="B47" s="41"/>
      <c r="C47" s="42"/>
      <c r="D47" s="42"/>
      <c r="E47" s="362" t="str">
        <f>E9</f>
        <v>180408 - Bleskosvody</v>
      </c>
      <c r="F47" s="363"/>
      <c r="G47" s="363"/>
      <c r="H47" s="363"/>
      <c r="I47" s="106"/>
      <c r="J47" s="42"/>
      <c r="K47" s="45"/>
    </row>
    <row r="48" spans="2:11" s="1" customFormat="1" ht="6.95" customHeight="1" x14ac:dyDescent="0.3">
      <c r="B48" s="41"/>
      <c r="C48" s="42"/>
      <c r="D48" s="42"/>
      <c r="E48" s="42"/>
      <c r="F48" s="42"/>
      <c r="G48" s="42"/>
      <c r="H48" s="42"/>
      <c r="I48" s="106"/>
      <c r="J48" s="42"/>
      <c r="K48" s="45"/>
    </row>
    <row r="49" spans="2:47" s="1" customFormat="1" ht="18" customHeight="1" x14ac:dyDescent="0.3">
      <c r="B49" s="41"/>
      <c r="C49" s="37" t="s">
        <v>22</v>
      </c>
      <c r="D49" s="42"/>
      <c r="E49" s="42"/>
      <c r="F49" s="35" t="str">
        <f>F12</f>
        <v xml:space="preserve"> </v>
      </c>
      <c r="G49" s="42"/>
      <c r="H49" s="42"/>
      <c r="I49" s="107" t="s">
        <v>24</v>
      </c>
      <c r="J49" s="108" t="str">
        <f>IF(J12="","",J12)</f>
        <v>24. 3. 2018</v>
      </c>
      <c r="K49" s="45"/>
    </row>
    <row r="50" spans="2:47" s="1" customFormat="1" ht="6.95" customHeight="1" x14ac:dyDescent="0.3">
      <c r="B50" s="41"/>
      <c r="C50" s="42"/>
      <c r="D50" s="42"/>
      <c r="E50" s="42"/>
      <c r="F50" s="42"/>
      <c r="G50" s="42"/>
      <c r="H50" s="42"/>
      <c r="I50" s="106"/>
      <c r="J50" s="42"/>
      <c r="K50" s="45"/>
    </row>
    <row r="51" spans="2:47" s="1" customFormat="1" ht="15" x14ac:dyDescent="0.3">
      <c r="B51" s="41"/>
      <c r="C51" s="37" t="s">
        <v>26</v>
      </c>
      <c r="D51" s="42"/>
      <c r="E51" s="42"/>
      <c r="F51" s="35" t="str">
        <f>E15</f>
        <v xml:space="preserve"> </v>
      </c>
      <c r="G51" s="42"/>
      <c r="H51" s="42"/>
      <c r="I51" s="107" t="s">
        <v>32</v>
      </c>
      <c r="J51" s="351" t="str">
        <f>E21</f>
        <v xml:space="preserve"> </v>
      </c>
      <c r="K51" s="45"/>
    </row>
    <row r="52" spans="2:47" s="1" customFormat="1" ht="14.45" customHeight="1" x14ac:dyDescent="0.3">
      <c r="B52" s="41"/>
      <c r="C52" s="37" t="s">
        <v>30</v>
      </c>
      <c r="D52" s="42"/>
      <c r="E52" s="42"/>
      <c r="F52" s="35" t="str">
        <f>IF(E18="","",E18)</f>
        <v/>
      </c>
      <c r="G52" s="42"/>
      <c r="H52" s="42"/>
      <c r="I52" s="106"/>
      <c r="J52" s="355"/>
      <c r="K52" s="45"/>
    </row>
    <row r="53" spans="2:47" s="1" customFormat="1" ht="10.35" customHeight="1" x14ac:dyDescent="0.3">
      <c r="B53" s="41"/>
      <c r="C53" s="42"/>
      <c r="D53" s="42"/>
      <c r="E53" s="42"/>
      <c r="F53" s="42"/>
      <c r="G53" s="42"/>
      <c r="H53" s="42"/>
      <c r="I53" s="106"/>
      <c r="J53" s="42"/>
      <c r="K53" s="45"/>
    </row>
    <row r="54" spans="2:47" s="1" customFormat="1" ht="29.25" customHeight="1" x14ac:dyDescent="0.3">
      <c r="B54" s="41"/>
      <c r="C54" s="130" t="s">
        <v>99</v>
      </c>
      <c r="D54" s="120"/>
      <c r="E54" s="120"/>
      <c r="F54" s="120"/>
      <c r="G54" s="120"/>
      <c r="H54" s="120"/>
      <c r="I54" s="131"/>
      <c r="J54" s="132" t="s">
        <v>100</v>
      </c>
      <c r="K54" s="133"/>
    </row>
    <row r="55" spans="2:47" s="1" customFormat="1" ht="10.35" customHeight="1" x14ac:dyDescent="0.3">
      <c r="B55" s="41"/>
      <c r="C55" s="42"/>
      <c r="D55" s="42"/>
      <c r="E55" s="42"/>
      <c r="F55" s="42"/>
      <c r="G55" s="42"/>
      <c r="H55" s="42"/>
      <c r="I55" s="106"/>
      <c r="J55" s="42"/>
      <c r="K55" s="45"/>
    </row>
    <row r="56" spans="2:47" s="1" customFormat="1" ht="29.25" customHeight="1" x14ac:dyDescent="0.3">
      <c r="B56" s="41"/>
      <c r="C56" s="134" t="s">
        <v>101</v>
      </c>
      <c r="D56" s="42"/>
      <c r="E56" s="42"/>
      <c r="F56" s="42"/>
      <c r="G56" s="42"/>
      <c r="H56" s="42"/>
      <c r="I56" s="106"/>
      <c r="J56" s="116">
        <f>J78</f>
        <v>0</v>
      </c>
      <c r="K56" s="45"/>
      <c r="AU56" s="24" t="s">
        <v>102</v>
      </c>
    </row>
    <row r="57" spans="2:47" s="7" customFormat="1" ht="24.95" customHeight="1" x14ac:dyDescent="0.3">
      <c r="B57" s="135"/>
      <c r="C57" s="136"/>
      <c r="D57" s="137" t="s">
        <v>351</v>
      </c>
      <c r="E57" s="138"/>
      <c r="F57" s="138"/>
      <c r="G57" s="138"/>
      <c r="H57" s="138"/>
      <c r="I57" s="139"/>
      <c r="J57" s="140">
        <f>J79</f>
        <v>0</v>
      </c>
      <c r="K57" s="141"/>
    </row>
    <row r="58" spans="2:47" s="8" customFormat="1" ht="19.899999999999999" customHeight="1" x14ac:dyDescent="0.3">
      <c r="B58" s="142"/>
      <c r="C58" s="143"/>
      <c r="D58" s="144" t="s">
        <v>352</v>
      </c>
      <c r="E58" s="145"/>
      <c r="F58" s="145"/>
      <c r="G58" s="145"/>
      <c r="H58" s="145"/>
      <c r="I58" s="146"/>
      <c r="J58" s="147">
        <f>J80</f>
        <v>0</v>
      </c>
      <c r="K58" s="148"/>
    </row>
    <row r="59" spans="2:47" s="1" customFormat="1" ht="21.75" customHeight="1" x14ac:dyDescent="0.3">
      <c r="B59" s="41"/>
      <c r="C59" s="42"/>
      <c r="D59" s="42"/>
      <c r="E59" s="42"/>
      <c r="F59" s="42"/>
      <c r="G59" s="42"/>
      <c r="H59" s="42"/>
      <c r="I59" s="106"/>
      <c r="J59" s="42"/>
      <c r="K59" s="45"/>
    </row>
    <row r="60" spans="2:47" s="1" customFormat="1" ht="6.95" customHeight="1" x14ac:dyDescent="0.3">
      <c r="B60" s="56"/>
      <c r="C60" s="57"/>
      <c r="D60" s="57"/>
      <c r="E60" s="57"/>
      <c r="F60" s="57"/>
      <c r="G60" s="57"/>
      <c r="H60" s="57"/>
      <c r="I60" s="127"/>
      <c r="J60" s="57"/>
      <c r="K60" s="58"/>
    </row>
    <row r="64" spans="2:47" s="1" customFormat="1" ht="6.95" customHeight="1" x14ac:dyDescent="0.3">
      <c r="B64" s="59"/>
      <c r="C64" s="60"/>
      <c r="D64" s="60"/>
      <c r="E64" s="60"/>
      <c r="F64" s="60"/>
      <c r="G64" s="60"/>
      <c r="H64" s="60"/>
      <c r="I64" s="128"/>
      <c r="J64" s="60"/>
      <c r="K64" s="60"/>
      <c r="L64" s="41"/>
    </row>
    <row r="65" spans="2:63" s="1" customFormat="1" ht="36.950000000000003" customHeight="1" x14ac:dyDescent="0.3">
      <c r="B65" s="41"/>
      <c r="C65" s="61" t="s">
        <v>114</v>
      </c>
      <c r="L65" s="41"/>
    </row>
    <row r="66" spans="2:63" s="1" customFormat="1" ht="6.95" customHeight="1" x14ac:dyDescent="0.3">
      <c r="B66" s="41"/>
      <c r="L66" s="41"/>
    </row>
    <row r="67" spans="2:63" s="1" customFormat="1" ht="14.45" customHeight="1" x14ac:dyDescent="0.3">
      <c r="B67" s="41"/>
      <c r="C67" s="63" t="s">
        <v>19</v>
      </c>
      <c r="L67" s="41"/>
    </row>
    <row r="68" spans="2:63" s="1" customFormat="1" ht="16.5" customHeight="1" x14ac:dyDescent="0.3">
      <c r="B68" s="41"/>
      <c r="E68" s="356" t="str">
        <f>E7</f>
        <v>Déčko - rekonstrukce střechy</v>
      </c>
      <c r="F68" s="357"/>
      <c r="G68" s="357"/>
      <c r="H68" s="357"/>
      <c r="L68" s="41"/>
    </row>
    <row r="69" spans="2:63" s="1" customFormat="1" ht="14.45" customHeight="1" x14ac:dyDescent="0.3">
      <c r="B69" s="41"/>
      <c r="C69" s="63" t="s">
        <v>96</v>
      </c>
      <c r="L69" s="41"/>
    </row>
    <row r="70" spans="2:63" s="1" customFormat="1" ht="17.25" customHeight="1" x14ac:dyDescent="0.3">
      <c r="B70" s="41"/>
      <c r="E70" s="325" t="str">
        <f>E9</f>
        <v>180408 - Bleskosvody</v>
      </c>
      <c r="F70" s="358"/>
      <c r="G70" s="358"/>
      <c r="H70" s="358"/>
      <c r="L70" s="41"/>
    </row>
    <row r="71" spans="2:63" s="1" customFormat="1" ht="6.95" customHeight="1" x14ac:dyDescent="0.3">
      <c r="B71" s="41"/>
      <c r="L71" s="41"/>
    </row>
    <row r="72" spans="2:63" s="1" customFormat="1" ht="18" customHeight="1" x14ac:dyDescent="0.3">
      <c r="B72" s="41"/>
      <c r="C72" s="63" t="s">
        <v>22</v>
      </c>
      <c r="F72" s="149" t="str">
        <f>F12</f>
        <v xml:space="preserve"> </v>
      </c>
      <c r="I72" s="150" t="s">
        <v>24</v>
      </c>
      <c r="J72" s="67" t="str">
        <f>IF(J12="","",J12)</f>
        <v>24. 3. 2018</v>
      </c>
      <c r="L72" s="41"/>
    </row>
    <row r="73" spans="2:63" s="1" customFormat="1" ht="6.95" customHeight="1" x14ac:dyDescent="0.3">
      <c r="B73" s="41"/>
      <c r="L73" s="41"/>
    </row>
    <row r="74" spans="2:63" s="1" customFormat="1" ht="15" x14ac:dyDescent="0.3">
      <c r="B74" s="41"/>
      <c r="C74" s="63" t="s">
        <v>26</v>
      </c>
      <c r="F74" s="149" t="str">
        <f>E15</f>
        <v xml:space="preserve"> </v>
      </c>
      <c r="I74" s="150" t="s">
        <v>32</v>
      </c>
      <c r="J74" s="149" t="str">
        <f>E21</f>
        <v xml:space="preserve"> </v>
      </c>
      <c r="L74" s="41"/>
    </row>
    <row r="75" spans="2:63" s="1" customFormat="1" ht="14.45" customHeight="1" x14ac:dyDescent="0.3">
      <c r="B75" s="41"/>
      <c r="C75" s="63" t="s">
        <v>30</v>
      </c>
      <c r="F75" s="149" t="str">
        <f>IF(E18="","",E18)</f>
        <v/>
      </c>
      <c r="L75" s="41"/>
    </row>
    <row r="76" spans="2:63" s="1" customFormat="1" ht="10.35" customHeight="1" x14ac:dyDescent="0.3">
      <c r="B76" s="41"/>
      <c r="L76" s="41"/>
    </row>
    <row r="77" spans="2:63" s="9" customFormat="1" ht="29.25" customHeight="1" x14ac:dyDescent="0.3">
      <c r="B77" s="151"/>
      <c r="C77" s="152" t="s">
        <v>115</v>
      </c>
      <c r="D77" s="153" t="s">
        <v>55</v>
      </c>
      <c r="E77" s="153" t="s">
        <v>51</v>
      </c>
      <c r="F77" s="153" t="s">
        <v>116</v>
      </c>
      <c r="G77" s="153" t="s">
        <v>117</v>
      </c>
      <c r="H77" s="153" t="s">
        <v>118</v>
      </c>
      <c r="I77" s="154" t="s">
        <v>119</v>
      </c>
      <c r="J77" s="153" t="s">
        <v>100</v>
      </c>
      <c r="K77" s="155" t="s">
        <v>120</v>
      </c>
      <c r="L77" s="151"/>
      <c r="M77" s="73" t="s">
        <v>121</v>
      </c>
      <c r="N77" s="74" t="s">
        <v>40</v>
      </c>
      <c r="O77" s="74" t="s">
        <v>122</v>
      </c>
      <c r="P77" s="74" t="s">
        <v>123</v>
      </c>
      <c r="Q77" s="74" t="s">
        <v>124</v>
      </c>
      <c r="R77" s="74" t="s">
        <v>125</v>
      </c>
      <c r="S77" s="74" t="s">
        <v>126</v>
      </c>
      <c r="T77" s="75" t="s">
        <v>127</v>
      </c>
    </row>
    <row r="78" spans="2:63" s="1" customFormat="1" ht="29.25" customHeight="1" x14ac:dyDescent="0.35">
      <c r="B78" s="41"/>
      <c r="C78" s="77" t="s">
        <v>101</v>
      </c>
      <c r="J78" s="156">
        <f>BK78</f>
        <v>0</v>
      </c>
      <c r="L78" s="41"/>
      <c r="M78" s="76"/>
      <c r="N78" s="68"/>
      <c r="O78" s="68"/>
      <c r="P78" s="157">
        <f>P79</f>
        <v>0</v>
      </c>
      <c r="Q78" s="68"/>
      <c r="R78" s="157">
        <f>R79</f>
        <v>0</v>
      </c>
      <c r="S78" s="68"/>
      <c r="T78" s="158">
        <f>T79</f>
        <v>0</v>
      </c>
      <c r="AT78" s="24" t="s">
        <v>69</v>
      </c>
      <c r="AU78" s="24" t="s">
        <v>102</v>
      </c>
      <c r="BK78" s="159">
        <f>BK79</f>
        <v>0</v>
      </c>
    </row>
    <row r="79" spans="2:63" s="10" customFormat="1" ht="37.35" customHeight="1" x14ac:dyDescent="0.35">
      <c r="B79" s="160"/>
      <c r="D79" s="161" t="s">
        <v>69</v>
      </c>
      <c r="E79" s="162" t="s">
        <v>174</v>
      </c>
      <c r="F79" s="162" t="s">
        <v>353</v>
      </c>
      <c r="I79" s="163"/>
      <c r="J79" s="164">
        <f>BK79</f>
        <v>0</v>
      </c>
      <c r="L79" s="160"/>
      <c r="M79" s="165"/>
      <c r="N79" s="166"/>
      <c r="O79" s="166"/>
      <c r="P79" s="167">
        <f>P80</f>
        <v>0</v>
      </c>
      <c r="Q79" s="166"/>
      <c r="R79" s="167">
        <f>R80</f>
        <v>0</v>
      </c>
      <c r="S79" s="166"/>
      <c r="T79" s="168">
        <f>T80</f>
        <v>0</v>
      </c>
      <c r="AR79" s="161" t="s">
        <v>136</v>
      </c>
      <c r="AT79" s="169" t="s">
        <v>69</v>
      </c>
      <c r="AU79" s="169" t="s">
        <v>70</v>
      </c>
      <c r="AY79" s="161" t="s">
        <v>130</v>
      </c>
      <c r="BK79" s="170">
        <f>BK80</f>
        <v>0</v>
      </c>
    </row>
    <row r="80" spans="2:63" s="10" customFormat="1" ht="19.899999999999999" customHeight="1" x14ac:dyDescent="0.3">
      <c r="B80" s="160"/>
      <c r="D80" s="161" t="s">
        <v>69</v>
      </c>
      <c r="E80" s="171" t="s">
        <v>354</v>
      </c>
      <c r="F80" s="171" t="s">
        <v>355</v>
      </c>
      <c r="I80" s="163"/>
      <c r="J80" s="172">
        <f>BK80</f>
        <v>0</v>
      </c>
      <c r="L80" s="160"/>
      <c r="M80" s="165"/>
      <c r="N80" s="166"/>
      <c r="O80" s="166"/>
      <c r="P80" s="167">
        <f>SUM(P81:P85)</f>
        <v>0</v>
      </c>
      <c r="Q80" s="166"/>
      <c r="R80" s="167">
        <f>SUM(R81:R85)</f>
        <v>0</v>
      </c>
      <c r="S80" s="166"/>
      <c r="T80" s="168">
        <f>SUM(T81:T85)</f>
        <v>0</v>
      </c>
      <c r="AR80" s="161" t="s">
        <v>80</v>
      </c>
      <c r="AT80" s="169" t="s">
        <v>69</v>
      </c>
      <c r="AU80" s="169" t="s">
        <v>78</v>
      </c>
      <c r="AY80" s="161" t="s">
        <v>130</v>
      </c>
      <c r="BK80" s="170">
        <f>SUM(BK81:BK85)</f>
        <v>0</v>
      </c>
    </row>
    <row r="81" spans="2:65" s="1" customFormat="1" ht="16.5" customHeight="1" x14ac:dyDescent="0.3">
      <c r="B81" s="173"/>
      <c r="C81" s="174" t="s">
        <v>78</v>
      </c>
      <c r="D81" s="174" t="s">
        <v>133</v>
      </c>
      <c r="E81" s="175" t="s">
        <v>356</v>
      </c>
      <c r="F81" s="176" t="s">
        <v>357</v>
      </c>
      <c r="G81" s="177" t="s">
        <v>358</v>
      </c>
      <c r="H81" s="178">
        <v>45</v>
      </c>
      <c r="I81" s="179"/>
      <c r="J81" s="180">
        <f>ROUND(I81*H81,2)</f>
        <v>0</v>
      </c>
      <c r="K81" s="176" t="s">
        <v>5</v>
      </c>
      <c r="L81" s="41"/>
      <c r="M81" s="181" t="s">
        <v>5</v>
      </c>
      <c r="N81" s="182" t="s">
        <v>41</v>
      </c>
      <c r="O81" s="42"/>
      <c r="P81" s="183">
        <f>O81*H81</f>
        <v>0</v>
      </c>
      <c r="Q81" s="183">
        <v>0</v>
      </c>
      <c r="R81" s="183">
        <f>Q81*H81</f>
        <v>0</v>
      </c>
      <c r="S81" s="183">
        <v>0</v>
      </c>
      <c r="T81" s="184">
        <f>S81*H81</f>
        <v>0</v>
      </c>
      <c r="AR81" s="24" t="s">
        <v>168</v>
      </c>
      <c r="AT81" s="24" t="s">
        <v>133</v>
      </c>
      <c r="AU81" s="24" t="s">
        <v>80</v>
      </c>
      <c r="AY81" s="24" t="s">
        <v>130</v>
      </c>
      <c r="BE81" s="185">
        <f>IF(N81="základní",J81,0)</f>
        <v>0</v>
      </c>
      <c r="BF81" s="185">
        <f>IF(N81="snížená",J81,0)</f>
        <v>0</v>
      </c>
      <c r="BG81" s="185">
        <f>IF(N81="zákl. přenesená",J81,0)</f>
        <v>0</v>
      </c>
      <c r="BH81" s="185">
        <f>IF(N81="sníž. přenesená",J81,0)</f>
        <v>0</v>
      </c>
      <c r="BI81" s="185">
        <f>IF(N81="nulová",J81,0)</f>
        <v>0</v>
      </c>
      <c r="BJ81" s="24" t="s">
        <v>78</v>
      </c>
      <c r="BK81" s="185">
        <f>ROUND(I81*H81,2)</f>
        <v>0</v>
      </c>
      <c r="BL81" s="24" t="s">
        <v>168</v>
      </c>
      <c r="BM81" s="24" t="s">
        <v>80</v>
      </c>
    </row>
    <row r="82" spans="2:65" s="12" customFormat="1" x14ac:dyDescent="0.3">
      <c r="B82" s="214"/>
      <c r="D82" s="196" t="s">
        <v>315</v>
      </c>
      <c r="E82" s="215" t="s">
        <v>5</v>
      </c>
      <c r="F82" s="216" t="s">
        <v>590</v>
      </c>
      <c r="H82" s="217">
        <v>45</v>
      </c>
      <c r="I82" s="218"/>
      <c r="L82" s="214"/>
      <c r="M82" s="219"/>
      <c r="N82" s="220"/>
      <c r="O82" s="220"/>
      <c r="P82" s="220"/>
      <c r="Q82" s="220"/>
      <c r="R82" s="220"/>
      <c r="S82" s="220"/>
      <c r="T82" s="221"/>
      <c r="AT82" s="215" t="s">
        <v>315</v>
      </c>
      <c r="AU82" s="215" t="s">
        <v>80</v>
      </c>
      <c r="AV82" s="12" t="s">
        <v>80</v>
      </c>
      <c r="AW82" s="12" t="s">
        <v>33</v>
      </c>
      <c r="AX82" s="12" t="s">
        <v>70</v>
      </c>
      <c r="AY82" s="215" t="s">
        <v>130</v>
      </c>
    </row>
    <row r="83" spans="2:65" s="13" customFormat="1" x14ac:dyDescent="0.3">
      <c r="B83" s="222"/>
      <c r="D83" s="196" t="s">
        <v>315</v>
      </c>
      <c r="E83" s="223" t="s">
        <v>5</v>
      </c>
      <c r="F83" s="224" t="s">
        <v>316</v>
      </c>
      <c r="H83" s="225">
        <v>45</v>
      </c>
      <c r="I83" s="226"/>
      <c r="L83" s="222"/>
      <c r="M83" s="227"/>
      <c r="N83" s="228"/>
      <c r="O83" s="228"/>
      <c r="P83" s="228"/>
      <c r="Q83" s="228"/>
      <c r="R83" s="228"/>
      <c r="S83" s="228"/>
      <c r="T83" s="229"/>
      <c r="AT83" s="223" t="s">
        <v>315</v>
      </c>
      <c r="AU83" s="223" t="s">
        <v>80</v>
      </c>
      <c r="AV83" s="13" t="s">
        <v>135</v>
      </c>
      <c r="AW83" s="13" t="s">
        <v>33</v>
      </c>
      <c r="AX83" s="13" t="s">
        <v>78</v>
      </c>
      <c r="AY83" s="223" t="s">
        <v>130</v>
      </c>
    </row>
    <row r="84" spans="2:65" s="1" customFormat="1" ht="25.5" customHeight="1" x14ac:dyDescent="0.3">
      <c r="B84" s="173"/>
      <c r="C84" s="174" t="s">
        <v>80</v>
      </c>
      <c r="D84" s="174" t="s">
        <v>133</v>
      </c>
      <c r="E84" s="175" t="s">
        <v>359</v>
      </c>
      <c r="F84" s="176" t="s">
        <v>360</v>
      </c>
      <c r="G84" s="177" t="s">
        <v>358</v>
      </c>
      <c r="H84" s="178">
        <v>45</v>
      </c>
      <c r="I84" s="179"/>
      <c r="J84" s="180">
        <f>ROUND(I84*H84,2)</f>
        <v>0</v>
      </c>
      <c r="K84" s="176" t="s">
        <v>5</v>
      </c>
      <c r="L84" s="41"/>
      <c r="M84" s="181" t="s">
        <v>5</v>
      </c>
      <c r="N84" s="182" t="s">
        <v>41</v>
      </c>
      <c r="O84" s="42"/>
      <c r="P84" s="183">
        <f>O84*H84</f>
        <v>0</v>
      </c>
      <c r="Q84" s="183">
        <v>0</v>
      </c>
      <c r="R84" s="183">
        <f>Q84*H84</f>
        <v>0</v>
      </c>
      <c r="S84" s="183">
        <v>0</v>
      </c>
      <c r="T84" s="184">
        <f>S84*H84</f>
        <v>0</v>
      </c>
      <c r="AR84" s="24" t="s">
        <v>168</v>
      </c>
      <c r="AT84" s="24" t="s">
        <v>133</v>
      </c>
      <c r="AU84" s="24" t="s">
        <v>80</v>
      </c>
      <c r="AY84" s="24" t="s">
        <v>130</v>
      </c>
      <c r="BE84" s="185">
        <f>IF(N84="základní",J84,0)</f>
        <v>0</v>
      </c>
      <c r="BF84" s="185">
        <f>IF(N84="snížená",J84,0)</f>
        <v>0</v>
      </c>
      <c r="BG84" s="185">
        <f>IF(N84="zákl. přenesená",J84,0)</f>
        <v>0</v>
      </c>
      <c r="BH84" s="185">
        <f>IF(N84="sníž. přenesená",J84,0)</f>
        <v>0</v>
      </c>
      <c r="BI84" s="185">
        <f>IF(N84="nulová",J84,0)</f>
        <v>0</v>
      </c>
      <c r="BJ84" s="24" t="s">
        <v>78</v>
      </c>
      <c r="BK84" s="185">
        <f>ROUND(I84*H84,2)</f>
        <v>0</v>
      </c>
      <c r="BL84" s="24" t="s">
        <v>168</v>
      </c>
      <c r="BM84" s="24" t="s">
        <v>135</v>
      </c>
    </row>
    <row r="85" spans="2:65" s="1" customFormat="1" ht="16.5" customHeight="1" x14ac:dyDescent="0.3">
      <c r="B85" s="173"/>
      <c r="C85" s="174" t="s">
        <v>136</v>
      </c>
      <c r="D85" s="174" t="s">
        <v>133</v>
      </c>
      <c r="E85" s="175" t="s">
        <v>361</v>
      </c>
      <c r="F85" s="176" t="s">
        <v>362</v>
      </c>
      <c r="G85" s="177" t="s">
        <v>334</v>
      </c>
      <c r="H85" s="178">
        <v>1</v>
      </c>
      <c r="I85" s="179"/>
      <c r="J85" s="180">
        <f>ROUND(I85*H85,2)</f>
        <v>0</v>
      </c>
      <c r="K85" s="176" t="s">
        <v>5</v>
      </c>
      <c r="L85" s="41"/>
      <c r="M85" s="181" t="s">
        <v>5</v>
      </c>
      <c r="N85" s="230" t="s">
        <v>41</v>
      </c>
      <c r="O85" s="212"/>
      <c r="P85" s="231">
        <f>O85*H85</f>
        <v>0</v>
      </c>
      <c r="Q85" s="231">
        <v>0</v>
      </c>
      <c r="R85" s="231">
        <f>Q85*H85</f>
        <v>0</v>
      </c>
      <c r="S85" s="231">
        <v>0</v>
      </c>
      <c r="T85" s="232">
        <f>S85*H85</f>
        <v>0</v>
      </c>
      <c r="AR85" s="24" t="s">
        <v>168</v>
      </c>
      <c r="AT85" s="24" t="s">
        <v>133</v>
      </c>
      <c r="AU85" s="24" t="s">
        <v>80</v>
      </c>
      <c r="AY85" s="24" t="s">
        <v>130</v>
      </c>
      <c r="BE85" s="185">
        <f>IF(N85="základní",J85,0)</f>
        <v>0</v>
      </c>
      <c r="BF85" s="185">
        <f>IF(N85="snížená",J85,0)</f>
        <v>0</v>
      </c>
      <c r="BG85" s="185">
        <f>IF(N85="zákl. přenesená",J85,0)</f>
        <v>0</v>
      </c>
      <c r="BH85" s="185">
        <f>IF(N85="sníž. přenesená",J85,0)</f>
        <v>0</v>
      </c>
      <c r="BI85" s="185">
        <f>IF(N85="nulová",J85,0)</f>
        <v>0</v>
      </c>
      <c r="BJ85" s="24" t="s">
        <v>78</v>
      </c>
      <c r="BK85" s="185">
        <f>ROUND(I85*H85,2)</f>
        <v>0</v>
      </c>
      <c r="BL85" s="24" t="s">
        <v>168</v>
      </c>
      <c r="BM85" s="24" t="s">
        <v>158</v>
      </c>
    </row>
    <row r="86" spans="2:65" s="1" customFormat="1" ht="6.95" customHeight="1" x14ac:dyDescent="0.3">
      <c r="B86" s="56"/>
      <c r="C86" s="57"/>
      <c r="D86" s="57"/>
      <c r="E86" s="57"/>
      <c r="F86" s="57"/>
      <c r="G86" s="57"/>
      <c r="H86" s="57"/>
      <c r="I86" s="127"/>
      <c r="J86" s="57"/>
      <c r="K86" s="57"/>
      <c r="L86" s="41"/>
    </row>
  </sheetData>
  <autoFilter ref="C77:K85"/>
  <mergeCells count="10">
    <mergeCell ref="J51:J52"/>
    <mergeCell ref="E68:H68"/>
    <mergeCell ref="E70:H70"/>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7"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96"/>
  <sheetViews>
    <sheetView showGridLines="0" workbookViewId="0">
      <pane ySplit="1" topLeftCell="A65" activePane="bottomLeft" state="frozen"/>
      <selection pane="bottomLeft" activeCell="F18" sqref="F18"/>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9"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21"/>
      <c r="B1" s="100"/>
      <c r="C1" s="100"/>
      <c r="D1" s="101" t="s">
        <v>1</v>
      </c>
      <c r="E1" s="100"/>
      <c r="F1" s="102" t="s">
        <v>90</v>
      </c>
      <c r="G1" s="359" t="s">
        <v>91</v>
      </c>
      <c r="H1" s="359"/>
      <c r="I1" s="103"/>
      <c r="J1" s="102" t="s">
        <v>92</v>
      </c>
      <c r="K1" s="101" t="s">
        <v>93</v>
      </c>
      <c r="L1" s="102" t="s">
        <v>94</v>
      </c>
      <c r="M1" s="102"/>
      <c r="N1" s="102"/>
      <c r="O1" s="102"/>
      <c r="P1" s="102"/>
      <c r="Q1" s="102"/>
      <c r="R1" s="102"/>
      <c r="S1" s="102"/>
      <c r="T1" s="102"/>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50000000000003" customHeight="1" x14ac:dyDescent="0.3">
      <c r="L2" s="318" t="s">
        <v>8</v>
      </c>
      <c r="M2" s="319"/>
      <c r="N2" s="319"/>
      <c r="O2" s="319"/>
      <c r="P2" s="319"/>
      <c r="Q2" s="319"/>
      <c r="R2" s="319"/>
      <c r="S2" s="319"/>
      <c r="T2" s="319"/>
      <c r="U2" s="319"/>
      <c r="V2" s="319"/>
      <c r="AT2" s="24" t="s">
        <v>89</v>
      </c>
    </row>
    <row r="3" spans="1:70" ht="6.95" customHeight="1" x14ac:dyDescent="0.3">
      <c r="B3" s="25"/>
      <c r="C3" s="26"/>
      <c r="D3" s="26"/>
      <c r="E3" s="26"/>
      <c r="F3" s="26"/>
      <c r="G3" s="26"/>
      <c r="H3" s="26"/>
      <c r="I3" s="104"/>
      <c r="J3" s="26"/>
      <c r="K3" s="27"/>
      <c r="AT3" s="24" t="s">
        <v>80</v>
      </c>
    </row>
    <row r="4" spans="1:70" ht="36.950000000000003" customHeight="1" x14ac:dyDescent="0.3">
      <c r="B4" s="28"/>
      <c r="C4" s="29"/>
      <c r="D4" s="30" t="s">
        <v>95</v>
      </c>
      <c r="E4" s="29"/>
      <c r="F4" s="29"/>
      <c r="G4" s="29"/>
      <c r="H4" s="29"/>
      <c r="I4" s="105"/>
      <c r="J4" s="29"/>
      <c r="K4" s="31"/>
      <c r="M4" s="32" t="s">
        <v>13</v>
      </c>
      <c r="AT4" s="24" t="s">
        <v>6</v>
      </c>
    </row>
    <row r="5" spans="1:70" ht="6.95" customHeight="1" x14ac:dyDescent="0.3">
      <c r="B5" s="28"/>
      <c r="C5" s="29"/>
      <c r="D5" s="29"/>
      <c r="E5" s="29"/>
      <c r="F5" s="29"/>
      <c r="G5" s="29"/>
      <c r="H5" s="29"/>
      <c r="I5" s="105"/>
      <c r="J5" s="29"/>
      <c r="K5" s="31"/>
    </row>
    <row r="6" spans="1:70" ht="15" x14ac:dyDescent="0.3">
      <c r="B6" s="28"/>
      <c r="C6" s="29"/>
      <c r="D6" s="37" t="s">
        <v>19</v>
      </c>
      <c r="E6" s="29"/>
      <c r="F6" s="29"/>
      <c r="G6" s="29"/>
      <c r="H6" s="29"/>
      <c r="I6" s="105"/>
      <c r="J6" s="29"/>
      <c r="K6" s="31"/>
    </row>
    <row r="7" spans="1:70" ht="16.5" customHeight="1" x14ac:dyDescent="0.3">
      <c r="B7" s="28"/>
      <c r="C7" s="29"/>
      <c r="D7" s="29"/>
      <c r="E7" s="360" t="str">
        <f>'Rekapitulace stavby'!K6</f>
        <v>Déčko - rekonstrukce střechy</v>
      </c>
      <c r="F7" s="361"/>
      <c r="G7" s="361"/>
      <c r="H7" s="361"/>
      <c r="I7" s="105"/>
      <c r="J7" s="29"/>
      <c r="K7" s="31"/>
    </row>
    <row r="8" spans="1:70" s="1" customFormat="1" ht="15" x14ac:dyDescent="0.3">
      <c r="B8" s="41"/>
      <c r="C8" s="42"/>
      <c r="D8" s="37" t="s">
        <v>96</v>
      </c>
      <c r="E8" s="42"/>
      <c r="F8" s="42"/>
      <c r="G8" s="42"/>
      <c r="H8" s="42"/>
      <c r="I8" s="106"/>
      <c r="J8" s="42"/>
      <c r="K8" s="45"/>
    </row>
    <row r="9" spans="1:70" s="1" customFormat="1" ht="36.950000000000003" customHeight="1" x14ac:dyDescent="0.3">
      <c r="B9" s="41"/>
      <c r="C9" s="42"/>
      <c r="D9" s="42"/>
      <c r="E9" s="362" t="s">
        <v>363</v>
      </c>
      <c r="F9" s="363"/>
      <c r="G9" s="363"/>
      <c r="H9" s="363"/>
      <c r="I9" s="106"/>
      <c r="J9" s="42"/>
      <c r="K9" s="45"/>
    </row>
    <row r="10" spans="1:70" s="1" customFormat="1" x14ac:dyDescent="0.3">
      <c r="B10" s="41"/>
      <c r="C10" s="42"/>
      <c r="D10" s="42"/>
      <c r="E10" s="42"/>
      <c r="F10" s="42"/>
      <c r="G10" s="42"/>
      <c r="H10" s="42"/>
      <c r="I10" s="106"/>
      <c r="J10" s="42"/>
      <c r="K10" s="45"/>
    </row>
    <row r="11" spans="1:70" s="1" customFormat="1" ht="14.45" customHeight="1" x14ac:dyDescent="0.3">
      <c r="B11" s="41"/>
      <c r="C11" s="42"/>
      <c r="D11" s="37" t="s">
        <v>20</v>
      </c>
      <c r="E11" s="42"/>
      <c r="F11" s="35" t="s">
        <v>5</v>
      </c>
      <c r="G11" s="42"/>
      <c r="H11" s="42"/>
      <c r="I11" s="107" t="s">
        <v>21</v>
      </c>
      <c r="J11" s="35" t="s">
        <v>5</v>
      </c>
      <c r="K11" s="45"/>
    </row>
    <row r="12" spans="1:70" s="1" customFormat="1" ht="14.45" customHeight="1" x14ac:dyDescent="0.3">
      <c r="B12" s="41"/>
      <c r="C12" s="42"/>
      <c r="D12" s="37" t="s">
        <v>22</v>
      </c>
      <c r="E12" s="42"/>
      <c r="F12" s="35" t="s">
        <v>28</v>
      </c>
      <c r="G12" s="42"/>
      <c r="H12" s="42"/>
      <c r="I12" s="107" t="s">
        <v>24</v>
      </c>
      <c r="J12" s="108" t="str">
        <f>'Rekapitulace stavby'!AN8</f>
        <v>24. 3. 2018</v>
      </c>
      <c r="K12" s="45"/>
    </row>
    <row r="13" spans="1:70" s="1" customFormat="1" ht="10.9" customHeight="1" x14ac:dyDescent="0.3">
      <c r="B13" s="41"/>
      <c r="C13" s="42"/>
      <c r="D13" s="42"/>
      <c r="E13" s="42"/>
      <c r="F13" s="42"/>
      <c r="G13" s="42"/>
      <c r="H13" s="42"/>
      <c r="I13" s="106"/>
      <c r="J13" s="42"/>
      <c r="K13" s="45"/>
    </row>
    <row r="14" spans="1:70" s="1" customFormat="1" ht="14.45" customHeight="1" x14ac:dyDescent="0.3">
      <c r="B14" s="41"/>
      <c r="C14" s="42"/>
      <c r="D14" s="37" t="s">
        <v>26</v>
      </c>
      <c r="E14" s="42"/>
      <c r="F14" s="42"/>
      <c r="G14" s="42"/>
      <c r="H14" s="42"/>
      <c r="I14" s="107" t="s">
        <v>27</v>
      </c>
      <c r="J14" s="35" t="s">
        <v>5</v>
      </c>
      <c r="K14" s="45"/>
    </row>
    <row r="15" spans="1:70" s="1" customFormat="1" ht="18" customHeight="1" x14ac:dyDescent="0.3">
      <c r="B15" s="41"/>
      <c r="C15" s="42"/>
      <c r="D15" s="42"/>
      <c r="E15" s="35" t="s">
        <v>364</v>
      </c>
      <c r="F15" s="42"/>
      <c r="G15" s="42"/>
      <c r="H15" s="42"/>
      <c r="I15" s="107" t="s">
        <v>29</v>
      </c>
      <c r="J15" s="35" t="s">
        <v>5</v>
      </c>
      <c r="K15" s="45"/>
    </row>
    <row r="16" spans="1:70" s="1" customFormat="1" ht="6.95" customHeight="1" x14ac:dyDescent="0.3">
      <c r="B16" s="41"/>
      <c r="C16" s="42"/>
      <c r="D16" s="42"/>
      <c r="E16" s="42"/>
      <c r="F16" s="42"/>
      <c r="G16" s="42"/>
      <c r="H16" s="42"/>
      <c r="I16" s="106"/>
      <c r="J16" s="42"/>
      <c r="K16" s="45"/>
    </row>
    <row r="17" spans="2:11" s="1" customFormat="1" ht="14.45" customHeight="1" x14ac:dyDescent="0.3">
      <c r="B17" s="41"/>
      <c r="C17" s="42"/>
      <c r="D17" s="37" t="s">
        <v>30</v>
      </c>
      <c r="E17" s="42"/>
      <c r="F17" s="42"/>
      <c r="G17" s="42"/>
      <c r="H17" s="42"/>
      <c r="I17" s="107" t="s">
        <v>27</v>
      </c>
      <c r="J17" s="35" t="str">
        <f>IF('Rekapitulace stavby'!AN13="Vyplň údaj","",IF('Rekapitulace stavby'!AN13="","",'Rekapitulace stavby'!AN13))</f>
        <v/>
      </c>
      <c r="K17" s="45"/>
    </row>
    <row r="18" spans="2:11" s="1" customFormat="1" ht="18" customHeight="1" x14ac:dyDescent="0.3">
      <c r="B18" s="41"/>
      <c r="C18" s="42"/>
      <c r="D18" s="42"/>
      <c r="E18" s="35" t="str">
        <f>IF('Rekapitulace stavby'!E14="Vyplň údaj","",IF('Rekapitulace stavby'!E14="","",'Rekapitulace stavby'!E14))</f>
        <v/>
      </c>
      <c r="F18" s="42"/>
      <c r="G18" s="42"/>
      <c r="H18" s="42"/>
      <c r="I18" s="107" t="s">
        <v>29</v>
      </c>
      <c r="J18" s="35" t="str">
        <f>IF('Rekapitulace stavby'!AN14="Vyplň údaj","",IF('Rekapitulace stavby'!AN14="","",'Rekapitulace stavby'!AN14))</f>
        <v/>
      </c>
      <c r="K18" s="45"/>
    </row>
    <row r="19" spans="2:11" s="1" customFormat="1" ht="6.95" customHeight="1" x14ac:dyDescent="0.3">
      <c r="B19" s="41"/>
      <c r="C19" s="42"/>
      <c r="D19" s="42"/>
      <c r="E19" s="42"/>
      <c r="F19" s="42"/>
      <c r="G19" s="42"/>
      <c r="H19" s="42"/>
      <c r="I19" s="106"/>
      <c r="J19" s="42"/>
      <c r="K19" s="45"/>
    </row>
    <row r="20" spans="2:11" s="1" customFormat="1" ht="14.45" customHeight="1" x14ac:dyDescent="0.3">
      <c r="B20" s="41"/>
      <c r="C20" s="42"/>
      <c r="D20" s="37" t="s">
        <v>32</v>
      </c>
      <c r="E20" s="42"/>
      <c r="F20" s="42"/>
      <c r="G20" s="42"/>
      <c r="H20" s="42"/>
      <c r="I20" s="107" t="s">
        <v>27</v>
      </c>
      <c r="J20" s="35" t="str">
        <f>IF('Rekapitulace stavby'!AN16="","",'Rekapitulace stavby'!AN16)</f>
        <v/>
      </c>
      <c r="K20" s="45"/>
    </row>
    <row r="21" spans="2:11" s="1" customFormat="1" ht="18" customHeight="1" x14ac:dyDescent="0.3">
      <c r="B21" s="41"/>
      <c r="C21" s="42"/>
      <c r="D21" s="42"/>
      <c r="E21" s="35" t="str">
        <f>IF('Rekapitulace stavby'!E17="","",'Rekapitulace stavby'!E17)</f>
        <v xml:space="preserve"> </v>
      </c>
      <c r="F21" s="42"/>
      <c r="G21" s="42"/>
      <c r="H21" s="42"/>
      <c r="I21" s="107" t="s">
        <v>29</v>
      </c>
      <c r="J21" s="35" t="str">
        <f>IF('Rekapitulace stavby'!AN17="","",'Rekapitulace stavby'!AN17)</f>
        <v/>
      </c>
      <c r="K21" s="45"/>
    </row>
    <row r="22" spans="2:11" s="1" customFormat="1" ht="6.95" customHeight="1" x14ac:dyDescent="0.3">
      <c r="B22" s="41"/>
      <c r="C22" s="42"/>
      <c r="D22" s="42"/>
      <c r="E22" s="42"/>
      <c r="F22" s="42"/>
      <c r="G22" s="42"/>
      <c r="H22" s="42"/>
      <c r="I22" s="106"/>
      <c r="J22" s="42"/>
      <c r="K22" s="45"/>
    </row>
    <row r="23" spans="2:11" s="1" customFormat="1" ht="14.45" customHeight="1" x14ac:dyDescent="0.3">
      <c r="B23" s="41"/>
      <c r="C23" s="42"/>
      <c r="D23" s="37" t="s">
        <v>34</v>
      </c>
      <c r="E23" s="42"/>
      <c r="F23" s="42"/>
      <c r="G23" s="42"/>
      <c r="H23" s="42"/>
      <c r="I23" s="106"/>
      <c r="J23" s="42"/>
      <c r="K23" s="45"/>
    </row>
    <row r="24" spans="2:11" s="6" customFormat="1" ht="16.5" customHeight="1" x14ac:dyDescent="0.3">
      <c r="B24" s="109"/>
      <c r="C24" s="110"/>
      <c r="D24" s="110"/>
      <c r="E24" s="351" t="s">
        <v>5</v>
      </c>
      <c r="F24" s="351"/>
      <c r="G24" s="351"/>
      <c r="H24" s="351"/>
      <c r="I24" s="111"/>
      <c r="J24" s="110"/>
      <c r="K24" s="112"/>
    </row>
    <row r="25" spans="2:11" s="1" customFormat="1" ht="6.95" customHeight="1" x14ac:dyDescent="0.3">
      <c r="B25" s="41"/>
      <c r="C25" s="42"/>
      <c r="D25" s="42"/>
      <c r="E25" s="42"/>
      <c r="F25" s="42"/>
      <c r="G25" s="42"/>
      <c r="H25" s="42"/>
      <c r="I25" s="106"/>
      <c r="J25" s="42"/>
      <c r="K25" s="45"/>
    </row>
    <row r="26" spans="2:11" s="1" customFormat="1" ht="6.95" customHeight="1" x14ac:dyDescent="0.3">
      <c r="B26" s="41"/>
      <c r="C26" s="42"/>
      <c r="D26" s="68"/>
      <c r="E26" s="68"/>
      <c r="F26" s="68"/>
      <c r="G26" s="68"/>
      <c r="H26" s="68"/>
      <c r="I26" s="113"/>
      <c r="J26" s="68"/>
      <c r="K26" s="114"/>
    </row>
    <row r="27" spans="2:11" s="1" customFormat="1" ht="25.35" customHeight="1" x14ac:dyDescent="0.3">
      <c r="B27" s="41"/>
      <c r="C27" s="42"/>
      <c r="D27" s="115" t="s">
        <v>36</v>
      </c>
      <c r="E27" s="42"/>
      <c r="F27" s="42"/>
      <c r="G27" s="42"/>
      <c r="H27" s="42"/>
      <c r="I27" s="106"/>
      <c r="J27" s="116">
        <f>ROUND(J81,2)</f>
        <v>0</v>
      </c>
      <c r="K27" s="45"/>
    </row>
    <row r="28" spans="2:11" s="1" customFormat="1" ht="6.95" customHeight="1" x14ac:dyDescent="0.3">
      <c r="B28" s="41"/>
      <c r="C28" s="42"/>
      <c r="D28" s="68"/>
      <c r="E28" s="68"/>
      <c r="F28" s="68"/>
      <c r="G28" s="68"/>
      <c r="H28" s="68"/>
      <c r="I28" s="113"/>
      <c r="J28" s="68"/>
      <c r="K28" s="114"/>
    </row>
    <row r="29" spans="2:11" s="1" customFormat="1" ht="14.45" customHeight="1" x14ac:dyDescent="0.3">
      <c r="B29" s="41"/>
      <c r="C29" s="42"/>
      <c r="D29" s="42"/>
      <c r="E29" s="42"/>
      <c r="F29" s="46" t="s">
        <v>38</v>
      </c>
      <c r="G29" s="42"/>
      <c r="H29" s="42"/>
      <c r="I29" s="117" t="s">
        <v>37</v>
      </c>
      <c r="J29" s="46" t="s">
        <v>39</v>
      </c>
      <c r="K29" s="45"/>
    </row>
    <row r="30" spans="2:11" s="1" customFormat="1" ht="14.45" customHeight="1" x14ac:dyDescent="0.3">
      <c r="B30" s="41"/>
      <c r="C30" s="42"/>
      <c r="D30" s="49" t="s">
        <v>40</v>
      </c>
      <c r="E30" s="49" t="s">
        <v>41</v>
      </c>
      <c r="F30" s="118">
        <f>ROUND(SUM(BE81:BE95), 2)</f>
        <v>0</v>
      </c>
      <c r="G30" s="42"/>
      <c r="H30" s="42"/>
      <c r="I30" s="119">
        <v>0.21</v>
      </c>
      <c r="J30" s="118">
        <f>ROUND(ROUND((SUM(BE81:BE95)), 2)*I30, 2)</f>
        <v>0</v>
      </c>
      <c r="K30" s="45"/>
    </row>
    <row r="31" spans="2:11" s="1" customFormat="1" ht="14.45" customHeight="1" x14ac:dyDescent="0.3">
      <c r="B31" s="41"/>
      <c r="C31" s="42"/>
      <c r="D31" s="42"/>
      <c r="E31" s="49" t="s">
        <v>42</v>
      </c>
      <c r="F31" s="118">
        <f>ROUND(SUM(BF81:BF95), 2)</f>
        <v>0</v>
      </c>
      <c r="G31" s="42"/>
      <c r="H31" s="42"/>
      <c r="I31" s="119">
        <v>0.15</v>
      </c>
      <c r="J31" s="118">
        <f>ROUND(ROUND((SUM(BF81:BF95)), 2)*I31, 2)</f>
        <v>0</v>
      </c>
      <c r="K31" s="45"/>
    </row>
    <row r="32" spans="2:11" s="1" customFormat="1" ht="14.45" hidden="1" customHeight="1" x14ac:dyDescent="0.3">
      <c r="B32" s="41"/>
      <c r="C32" s="42"/>
      <c r="D32" s="42"/>
      <c r="E32" s="49" t="s">
        <v>43</v>
      </c>
      <c r="F32" s="118">
        <f>ROUND(SUM(BG81:BG95), 2)</f>
        <v>0</v>
      </c>
      <c r="G32" s="42"/>
      <c r="H32" s="42"/>
      <c r="I32" s="119">
        <v>0.21</v>
      </c>
      <c r="J32" s="118">
        <v>0</v>
      </c>
      <c r="K32" s="45"/>
    </row>
    <row r="33" spans="2:11" s="1" customFormat="1" ht="14.45" hidden="1" customHeight="1" x14ac:dyDescent="0.3">
      <c r="B33" s="41"/>
      <c r="C33" s="42"/>
      <c r="D33" s="42"/>
      <c r="E33" s="49" t="s">
        <v>44</v>
      </c>
      <c r="F33" s="118">
        <f>ROUND(SUM(BH81:BH95), 2)</f>
        <v>0</v>
      </c>
      <c r="G33" s="42"/>
      <c r="H33" s="42"/>
      <c r="I33" s="119">
        <v>0.15</v>
      </c>
      <c r="J33" s="118">
        <v>0</v>
      </c>
      <c r="K33" s="45"/>
    </row>
    <row r="34" spans="2:11" s="1" customFormat="1" ht="14.45" hidden="1" customHeight="1" x14ac:dyDescent="0.3">
      <c r="B34" s="41"/>
      <c r="C34" s="42"/>
      <c r="D34" s="42"/>
      <c r="E34" s="49" t="s">
        <v>45</v>
      </c>
      <c r="F34" s="118">
        <f>ROUND(SUM(BI81:BI95), 2)</f>
        <v>0</v>
      </c>
      <c r="G34" s="42"/>
      <c r="H34" s="42"/>
      <c r="I34" s="119">
        <v>0</v>
      </c>
      <c r="J34" s="118">
        <v>0</v>
      </c>
      <c r="K34" s="45"/>
    </row>
    <row r="35" spans="2:11" s="1" customFormat="1" ht="6.95" customHeight="1" x14ac:dyDescent="0.3">
      <c r="B35" s="41"/>
      <c r="C35" s="42"/>
      <c r="D35" s="42"/>
      <c r="E35" s="42"/>
      <c r="F35" s="42"/>
      <c r="G35" s="42"/>
      <c r="H35" s="42"/>
      <c r="I35" s="106"/>
      <c r="J35" s="42"/>
      <c r="K35" s="45"/>
    </row>
    <row r="36" spans="2:11" s="1" customFormat="1" ht="25.35" customHeight="1" x14ac:dyDescent="0.3">
      <c r="B36" s="41"/>
      <c r="C36" s="120"/>
      <c r="D36" s="121" t="s">
        <v>46</v>
      </c>
      <c r="E36" s="71"/>
      <c r="F36" s="71"/>
      <c r="G36" s="122" t="s">
        <v>47</v>
      </c>
      <c r="H36" s="123" t="s">
        <v>48</v>
      </c>
      <c r="I36" s="124"/>
      <c r="J36" s="125">
        <f>SUM(J27:J34)</f>
        <v>0</v>
      </c>
      <c r="K36" s="126"/>
    </row>
    <row r="37" spans="2:11" s="1" customFormat="1" ht="14.45" customHeight="1" x14ac:dyDescent="0.3">
      <c r="B37" s="56"/>
      <c r="C37" s="57"/>
      <c r="D37" s="57"/>
      <c r="E37" s="57"/>
      <c r="F37" s="57"/>
      <c r="G37" s="57"/>
      <c r="H37" s="57"/>
      <c r="I37" s="127"/>
      <c r="J37" s="57"/>
      <c r="K37" s="58"/>
    </row>
    <row r="41" spans="2:11" s="1" customFormat="1" ht="6.95" customHeight="1" x14ac:dyDescent="0.3">
      <c r="B41" s="59"/>
      <c r="C41" s="60"/>
      <c r="D41" s="60"/>
      <c r="E41" s="60"/>
      <c r="F41" s="60"/>
      <c r="G41" s="60"/>
      <c r="H41" s="60"/>
      <c r="I41" s="128"/>
      <c r="J41" s="60"/>
      <c r="K41" s="129"/>
    </row>
    <row r="42" spans="2:11" s="1" customFormat="1" ht="36.950000000000003" customHeight="1" x14ac:dyDescent="0.3">
      <c r="B42" s="41"/>
      <c r="C42" s="30" t="s">
        <v>98</v>
      </c>
      <c r="D42" s="42"/>
      <c r="E42" s="42"/>
      <c r="F42" s="42"/>
      <c r="G42" s="42"/>
      <c r="H42" s="42"/>
      <c r="I42" s="106"/>
      <c r="J42" s="42"/>
      <c r="K42" s="45"/>
    </row>
    <row r="43" spans="2:11" s="1" customFormat="1" ht="6.95" customHeight="1" x14ac:dyDescent="0.3">
      <c r="B43" s="41"/>
      <c r="C43" s="42"/>
      <c r="D43" s="42"/>
      <c r="E43" s="42"/>
      <c r="F43" s="42"/>
      <c r="G43" s="42"/>
      <c r="H43" s="42"/>
      <c r="I43" s="106"/>
      <c r="J43" s="42"/>
      <c r="K43" s="45"/>
    </row>
    <row r="44" spans="2:11" s="1" customFormat="1" ht="14.45" customHeight="1" x14ac:dyDescent="0.3">
      <c r="B44" s="41"/>
      <c r="C44" s="37" t="s">
        <v>19</v>
      </c>
      <c r="D44" s="42"/>
      <c r="E44" s="42"/>
      <c r="F44" s="42"/>
      <c r="G44" s="42"/>
      <c r="H44" s="42"/>
      <c r="I44" s="106"/>
      <c r="J44" s="42"/>
      <c r="K44" s="45"/>
    </row>
    <row r="45" spans="2:11" s="1" customFormat="1" ht="16.5" customHeight="1" x14ac:dyDescent="0.3">
      <c r="B45" s="41"/>
      <c r="C45" s="42"/>
      <c r="D45" s="42"/>
      <c r="E45" s="360" t="str">
        <f>E7</f>
        <v>Déčko - rekonstrukce střechy</v>
      </c>
      <c r="F45" s="361"/>
      <c r="G45" s="361"/>
      <c r="H45" s="361"/>
      <c r="I45" s="106"/>
      <c r="J45" s="42"/>
      <c r="K45" s="45"/>
    </row>
    <row r="46" spans="2:11" s="1" customFormat="1" ht="14.45" customHeight="1" x14ac:dyDescent="0.3">
      <c r="B46" s="41"/>
      <c r="C46" s="37" t="s">
        <v>96</v>
      </c>
      <c r="D46" s="42"/>
      <c r="E46" s="42"/>
      <c r="F46" s="42"/>
      <c r="G46" s="42"/>
      <c r="H46" s="42"/>
      <c r="I46" s="106"/>
      <c r="J46" s="42"/>
      <c r="K46" s="45"/>
    </row>
    <row r="47" spans="2:11" s="1" customFormat="1" ht="17.25" customHeight="1" x14ac:dyDescent="0.3">
      <c r="B47" s="41"/>
      <c r="C47" s="42"/>
      <c r="D47" s="42"/>
      <c r="E47" s="362" t="str">
        <f>E9</f>
        <v>180409 - VRN</v>
      </c>
      <c r="F47" s="363"/>
      <c r="G47" s="363"/>
      <c r="H47" s="363"/>
      <c r="I47" s="106"/>
      <c r="J47" s="42"/>
      <c r="K47" s="45"/>
    </row>
    <row r="48" spans="2:11" s="1" customFormat="1" ht="6.95" customHeight="1" x14ac:dyDescent="0.3">
      <c r="B48" s="41"/>
      <c r="C48" s="42"/>
      <c r="D48" s="42"/>
      <c r="E48" s="42"/>
      <c r="F48" s="42"/>
      <c r="G48" s="42"/>
      <c r="H48" s="42"/>
      <c r="I48" s="106"/>
      <c r="J48" s="42"/>
      <c r="K48" s="45"/>
    </row>
    <row r="49" spans="2:47" s="1" customFormat="1" ht="18" customHeight="1" x14ac:dyDescent="0.3">
      <c r="B49" s="41"/>
      <c r="C49" s="37" t="s">
        <v>22</v>
      </c>
      <c r="D49" s="42"/>
      <c r="E49" s="42"/>
      <c r="F49" s="35" t="str">
        <f>F12</f>
        <v xml:space="preserve"> </v>
      </c>
      <c r="G49" s="42"/>
      <c r="H49" s="42"/>
      <c r="I49" s="107" t="s">
        <v>24</v>
      </c>
      <c r="J49" s="108" t="str">
        <f>IF(J12="","",J12)</f>
        <v>24. 3. 2018</v>
      </c>
      <c r="K49" s="45"/>
    </row>
    <row r="50" spans="2:47" s="1" customFormat="1" ht="6.95" customHeight="1" x14ac:dyDescent="0.3">
      <c r="B50" s="41"/>
      <c r="C50" s="42"/>
      <c r="D50" s="42"/>
      <c r="E50" s="42"/>
      <c r="F50" s="42"/>
      <c r="G50" s="42"/>
      <c r="H50" s="42"/>
      <c r="I50" s="106"/>
      <c r="J50" s="42"/>
      <c r="K50" s="45"/>
    </row>
    <row r="51" spans="2:47" s="1" customFormat="1" ht="15" x14ac:dyDescent="0.3">
      <c r="B51" s="41"/>
      <c r="C51" s="37" t="s">
        <v>26</v>
      </c>
      <c r="D51" s="42"/>
      <c r="E51" s="42"/>
      <c r="F51" s="35" t="str">
        <f>E15</f>
        <v>Město Rychnov nad Kněžnou</v>
      </c>
      <c r="G51" s="42"/>
      <c r="H51" s="42"/>
      <c r="I51" s="107" t="s">
        <v>32</v>
      </c>
      <c r="J51" s="351" t="str">
        <f>E21</f>
        <v xml:space="preserve"> </v>
      </c>
      <c r="K51" s="45"/>
    </row>
    <row r="52" spans="2:47" s="1" customFormat="1" ht="14.45" customHeight="1" x14ac:dyDescent="0.3">
      <c r="B52" s="41"/>
      <c r="C52" s="37" t="s">
        <v>30</v>
      </c>
      <c r="D52" s="42"/>
      <c r="E52" s="42"/>
      <c r="F52" s="35" t="str">
        <f>IF(E18="","",E18)</f>
        <v/>
      </c>
      <c r="G52" s="42"/>
      <c r="H52" s="42"/>
      <c r="I52" s="106"/>
      <c r="J52" s="355"/>
      <c r="K52" s="45"/>
    </row>
    <row r="53" spans="2:47" s="1" customFormat="1" ht="10.35" customHeight="1" x14ac:dyDescent="0.3">
      <c r="B53" s="41"/>
      <c r="C53" s="42"/>
      <c r="D53" s="42"/>
      <c r="E53" s="42"/>
      <c r="F53" s="42"/>
      <c r="G53" s="42"/>
      <c r="H53" s="42"/>
      <c r="I53" s="106"/>
      <c r="J53" s="42"/>
      <c r="K53" s="45"/>
    </row>
    <row r="54" spans="2:47" s="1" customFormat="1" ht="29.25" customHeight="1" x14ac:dyDescent="0.3">
      <c r="B54" s="41"/>
      <c r="C54" s="130" t="s">
        <v>99</v>
      </c>
      <c r="D54" s="120"/>
      <c r="E54" s="120"/>
      <c r="F54" s="120"/>
      <c r="G54" s="120"/>
      <c r="H54" s="120"/>
      <c r="I54" s="131"/>
      <c r="J54" s="132" t="s">
        <v>100</v>
      </c>
      <c r="K54" s="133"/>
    </row>
    <row r="55" spans="2:47" s="1" customFormat="1" ht="10.35" customHeight="1" x14ac:dyDescent="0.3">
      <c r="B55" s="41"/>
      <c r="C55" s="42"/>
      <c r="D55" s="42"/>
      <c r="E55" s="42"/>
      <c r="F55" s="42"/>
      <c r="G55" s="42"/>
      <c r="H55" s="42"/>
      <c r="I55" s="106"/>
      <c r="J55" s="42"/>
      <c r="K55" s="45"/>
    </row>
    <row r="56" spans="2:47" s="1" customFormat="1" ht="29.25" customHeight="1" x14ac:dyDescent="0.3">
      <c r="B56" s="41"/>
      <c r="C56" s="134" t="s">
        <v>101</v>
      </c>
      <c r="D56" s="42"/>
      <c r="E56" s="42"/>
      <c r="F56" s="42"/>
      <c r="G56" s="42"/>
      <c r="H56" s="42"/>
      <c r="I56" s="106"/>
      <c r="J56" s="116">
        <f>J81</f>
        <v>0</v>
      </c>
      <c r="K56" s="45"/>
      <c r="AU56" s="24" t="s">
        <v>102</v>
      </c>
    </row>
    <row r="57" spans="2:47" s="7" customFormat="1" ht="24.95" customHeight="1" x14ac:dyDescent="0.3">
      <c r="B57" s="135"/>
      <c r="C57" s="136"/>
      <c r="D57" s="137" t="s">
        <v>365</v>
      </c>
      <c r="E57" s="138"/>
      <c r="F57" s="138"/>
      <c r="G57" s="138"/>
      <c r="H57" s="138"/>
      <c r="I57" s="139"/>
      <c r="J57" s="140">
        <f>J82</f>
        <v>0</v>
      </c>
      <c r="K57" s="141"/>
    </row>
    <row r="58" spans="2:47" s="8" customFormat="1" ht="19.899999999999999" customHeight="1" x14ac:dyDescent="0.3">
      <c r="B58" s="142"/>
      <c r="C58" s="143"/>
      <c r="D58" s="144" t="s">
        <v>366</v>
      </c>
      <c r="E58" s="145"/>
      <c r="F58" s="145"/>
      <c r="G58" s="145"/>
      <c r="H58" s="145"/>
      <c r="I58" s="146"/>
      <c r="J58" s="147">
        <f>J83</f>
        <v>0</v>
      </c>
      <c r="K58" s="148"/>
    </row>
    <row r="59" spans="2:47" s="8" customFormat="1" ht="19.899999999999999" customHeight="1" x14ac:dyDescent="0.3">
      <c r="B59" s="142"/>
      <c r="C59" s="143"/>
      <c r="D59" s="144" t="s">
        <v>367</v>
      </c>
      <c r="E59" s="145"/>
      <c r="F59" s="145"/>
      <c r="G59" s="145"/>
      <c r="H59" s="145"/>
      <c r="I59" s="146"/>
      <c r="J59" s="147">
        <f>J85</f>
        <v>0</v>
      </c>
      <c r="K59" s="148"/>
    </row>
    <row r="60" spans="2:47" s="8" customFormat="1" ht="19.899999999999999" customHeight="1" x14ac:dyDescent="0.3">
      <c r="B60" s="142"/>
      <c r="C60" s="143"/>
      <c r="D60" s="144" t="s">
        <v>368</v>
      </c>
      <c r="E60" s="145"/>
      <c r="F60" s="145"/>
      <c r="G60" s="145"/>
      <c r="H60" s="145"/>
      <c r="I60" s="146"/>
      <c r="J60" s="147">
        <f>J92</f>
        <v>0</v>
      </c>
      <c r="K60" s="148"/>
    </row>
    <row r="61" spans="2:47" s="8" customFormat="1" ht="19.899999999999999" customHeight="1" x14ac:dyDescent="0.3">
      <c r="B61" s="142"/>
      <c r="C61" s="143"/>
      <c r="D61" s="144" t="s">
        <v>369</v>
      </c>
      <c r="E61" s="145"/>
      <c r="F61" s="145"/>
      <c r="G61" s="145"/>
      <c r="H61" s="145"/>
      <c r="I61" s="146"/>
      <c r="J61" s="147">
        <f>J94</f>
        <v>0</v>
      </c>
      <c r="K61" s="148"/>
    </row>
    <row r="62" spans="2:47" s="1" customFormat="1" ht="21.75" customHeight="1" x14ac:dyDescent="0.3">
      <c r="B62" s="41"/>
      <c r="C62" s="42"/>
      <c r="D62" s="42"/>
      <c r="E62" s="42"/>
      <c r="F62" s="42"/>
      <c r="G62" s="42"/>
      <c r="H62" s="42"/>
      <c r="I62" s="106"/>
      <c r="J62" s="42"/>
      <c r="K62" s="45"/>
    </row>
    <row r="63" spans="2:47" s="1" customFormat="1" ht="6.95" customHeight="1" x14ac:dyDescent="0.3">
      <c r="B63" s="56"/>
      <c r="C63" s="57"/>
      <c r="D63" s="57"/>
      <c r="E63" s="57"/>
      <c r="F63" s="57"/>
      <c r="G63" s="57"/>
      <c r="H63" s="57"/>
      <c r="I63" s="127"/>
      <c r="J63" s="57"/>
      <c r="K63" s="58"/>
    </row>
    <row r="67" spans="2:20" s="1" customFormat="1" ht="6.95" customHeight="1" x14ac:dyDescent="0.3">
      <c r="B67" s="59"/>
      <c r="C67" s="60"/>
      <c r="D67" s="60"/>
      <c r="E67" s="60"/>
      <c r="F67" s="60"/>
      <c r="G67" s="60"/>
      <c r="H67" s="60"/>
      <c r="I67" s="128"/>
      <c r="J67" s="60"/>
      <c r="K67" s="60"/>
      <c r="L67" s="41"/>
    </row>
    <row r="68" spans="2:20" s="1" customFormat="1" ht="36.950000000000003" customHeight="1" x14ac:dyDescent="0.3">
      <c r="B68" s="41"/>
      <c r="C68" s="61" t="s">
        <v>114</v>
      </c>
      <c r="L68" s="41"/>
    </row>
    <row r="69" spans="2:20" s="1" customFormat="1" ht="6.95" customHeight="1" x14ac:dyDescent="0.3">
      <c r="B69" s="41"/>
      <c r="L69" s="41"/>
    </row>
    <row r="70" spans="2:20" s="1" customFormat="1" ht="14.45" customHeight="1" x14ac:dyDescent="0.3">
      <c r="B70" s="41"/>
      <c r="C70" s="63" t="s">
        <v>19</v>
      </c>
      <c r="L70" s="41"/>
    </row>
    <row r="71" spans="2:20" s="1" customFormat="1" ht="16.5" customHeight="1" x14ac:dyDescent="0.3">
      <c r="B71" s="41"/>
      <c r="E71" s="356" t="str">
        <f>E7</f>
        <v>Déčko - rekonstrukce střechy</v>
      </c>
      <c r="F71" s="357"/>
      <c r="G71" s="357"/>
      <c r="H71" s="357"/>
      <c r="L71" s="41"/>
    </row>
    <row r="72" spans="2:20" s="1" customFormat="1" ht="14.45" customHeight="1" x14ac:dyDescent="0.3">
      <c r="B72" s="41"/>
      <c r="C72" s="63" t="s">
        <v>96</v>
      </c>
      <c r="L72" s="41"/>
    </row>
    <row r="73" spans="2:20" s="1" customFormat="1" ht="17.25" customHeight="1" x14ac:dyDescent="0.3">
      <c r="B73" s="41"/>
      <c r="E73" s="325" t="str">
        <f>E9</f>
        <v>180409 - VRN</v>
      </c>
      <c r="F73" s="358"/>
      <c r="G73" s="358"/>
      <c r="H73" s="358"/>
      <c r="L73" s="41"/>
    </row>
    <row r="74" spans="2:20" s="1" customFormat="1" ht="6.95" customHeight="1" x14ac:dyDescent="0.3">
      <c r="B74" s="41"/>
      <c r="L74" s="41"/>
    </row>
    <row r="75" spans="2:20" s="1" customFormat="1" ht="18" customHeight="1" x14ac:dyDescent="0.3">
      <c r="B75" s="41"/>
      <c r="C75" s="63" t="s">
        <v>22</v>
      </c>
      <c r="F75" s="149" t="str">
        <f>F12</f>
        <v xml:space="preserve"> </v>
      </c>
      <c r="I75" s="150" t="s">
        <v>24</v>
      </c>
      <c r="J75" s="67" t="str">
        <f>IF(J12="","",J12)</f>
        <v>24. 3. 2018</v>
      </c>
      <c r="L75" s="41"/>
    </row>
    <row r="76" spans="2:20" s="1" customFormat="1" ht="6.95" customHeight="1" x14ac:dyDescent="0.3">
      <c r="B76" s="41"/>
      <c r="L76" s="41"/>
    </row>
    <row r="77" spans="2:20" s="1" customFormat="1" ht="15" x14ac:dyDescent="0.3">
      <c r="B77" s="41"/>
      <c r="C77" s="63" t="s">
        <v>26</v>
      </c>
      <c r="F77" s="149" t="str">
        <f>E15</f>
        <v>Město Rychnov nad Kněžnou</v>
      </c>
      <c r="I77" s="150" t="s">
        <v>32</v>
      </c>
      <c r="J77" s="149" t="str">
        <f>E21</f>
        <v xml:space="preserve"> </v>
      </c>
      <c r="L77" s="41"/>
    </row>
    <row r="78" spans="2:20" s="1" customFormat="1" ht="14.45" customHeight="1" x14ac:dyDescent="0.3">
      <c r="B78" s="41"/>
      <c r="C78" s="63" t="s">
        <v>30</v>
      </c>
      <c r="F78" s="149" t="str">
        <f>IF(E18="","",E18)</f>
        <v/>
      </c>
      <c r="L78" s="41"/>
    </row>
    <row r="79" spans="2:20" s="1" customFormat="1" ht="10.35" customHeight="1" x14ac:dyDescent="0.3">
      <c r="B79" s="41"/>
      <c r="L79" s="41"/>
    </row>
    <row r="80" spans="2:20" s="9" customFormat="1" ht="29.25" customHeight="1" x14ac:dyDescent="0.3">
      <c r="B80" s="151"/>
      <c r="C80" s="152" t="s">
        <v>115</v>
      </c>
      <c r="D80" s="153" t="s">
        <v>55</v>
      </c>
      <c r="E80" s="153" t="s">
        <v>51</v>
      </c>
      <c r="F80" s="153" t="s">
        <v>116</v>
      </c>
      <c r="G80" s="153" t="s">
        <v>117</v>
      </c>
      <c r="H80" s="153" t="s">
        <v>118</v>
      </c>
      <c r="I80" s="154" t="s">
        <v>119</v>
      </c>
      <c r="J80" s="153" t="s">
        <v>100</v>
      </c>
      <c r="K80" s="155" t="s">
        <v>120</v>
      </c>
      <c r="L80" s="151"/>
      <c r="M80" s="73" t="s">
        <v>121</v>
      </c>
      <c r="N80" s="74" t="s">
        <v>40</v>
      </c>
      <c r="O80" s="74" t="s">
        <v>122</v>
      </c>
      <c r="P80" s="74" t="s">
        <v>123</v>
      </c>
      <c r="Q80" s="74" t="s">
        <v>124</v>
      </c>
      <c r="R80" s="74" t="s">
        <v>125</v>
      </c>
      <c r="S80" s="74" t="s">
        <v>126</v>
      </c>
      <c r="T80" s="75" t="s">
        <v>127</v>
      </c>
    </row>
    <row r="81" spans="2:65" s="1" customFormat="1" ht="29.25" customHeight="1" x14ac:dyDescent="0.35">
      <c r="B81" s="41"/>
      <c r="C81" s="77" t="s">
        <v>101</v>
      </c>
      <c r="J81" s="156">
        <f>BK81</f>
        <v>0</v>
      </c>
      <c r="L81" s="41"/>
      <c r="M81" s="76"/>
      <c r="N81" s="68"/>
      <c r="O81" s="68"/>
      <c r="P81" s="157">
        <f>P82</f>
        <v>0</v>
      </c>
      <c r="Q81" s="68"/>
      <c r="R81" s="157">
        <f>R82</f>
        <v>0</v>
      </c>
      <c r="S81" s="68"/>
      <c r="T81" s="158">
        <f>T82</f>
        <v>0</v>
      </c>
      <c r="AT81" s="24" t="s">
        <v>69</v>
      </c>
      <c r="AU81" s="24" t="s">
        <v>102</v>
      </c>
      <c r="BK81" s="159">
        <f>BK82</f>
        <v>0</v>
      </c>
    </row>
    <row r="82" spans="2:65" s="10" customFormat="1" ht="37.35" customHeight="1" x14ac:dyDescent="0.35">
      <c r="B82" s="160"/>
      <c r="D82" s="161" t="s">
        <v>69</v>
      </c>
      <c r="E82" s="162" t="s">
        <v>88</v>
      </c>
      <c r="F82" s="162" t="s">
        <v>370</v>
      </c>
      <c r="I82" s="163"/>
      <c r="J82" s="164">
        <f>BK82</f>
        <v>0</v>
      </c>
      <c r="L82" s="160"/>
      <c r="M82" s="165"/>
      <c r="N82" s="166"/>
      <c r="O82" s="166"/>
      <c r="P82" s="167">
        <f>P83+P85+P92+P94</f>
        <v>0</v>
      </c>
      <c r="Q82" s="166"/>
      <c r="R82" s="167">
        <f>R83+R85+R92+R94</f>
        <v>0</v>
      </c>
      <c r="S82" s="166"/>
      <c r="T82" s="168">
        <f>T83+T85+T92+T94</f>
        <v>0</v>
      </c>
      <c r="AR82" s="161" t="s">
        <v>155</v>
      </c>
      <c r="AT82" s="169" t="s">
        <v>69</v>
      </c>
      <c r="AU82" s="169" t="s">
        <v>70</v>
      </c>
      <c r="AY82" s="161" t="s">
        <v>130</v>
      </c>
      <c r="BK82" s="170">
        <f>BK83+BK85+BK92+BK94</f>
        <v>0</v>
      </c>
    </row>
    <row r="83" spans="2:65" s="10" customFormat="1" ht="19.899999999999999" customHeight="1" x14ac:dyDescent="0.3">
      <c r="B83" s="160"/>
      <c r="D83" s="161" t="s">
        <v>69</v>
      </c>
      <c r="E83" s="171" t="s">
        <v>371</v>
      </c>
      <c r="F83" s="171" t="s">
        <v>372</v>
      </c>
      <c r="I83" s="163"/>
      <c r="J83" s="172">
        <f>BK83</f>
        <v>0</v>
      </c>
      <c r="L83" s="160"/>
      <c r="M83" s="165"/>
      <c r="N83" s="166"/>
      <c r="O83" s="166"/>
      <c r="P83" s="167">
        <f>P84</f>
        <v>0</v>
      </c>
      <c r="Q83" s="166"/>
      <c r="R83" s="167">
        <f>R84</f>
        <v>0</v>
      </c>
      <c r="S83" s="166"/>
      <c r="T83" s="168">
        <f>T84</f>
        <v>0</v>
      </c>
      <c r="AR83" s="161" t="s">
        <v>155</v>
      </c>
      <c r="AT83" s="169" t="s">
        <v>69</v>
      </c>
      <c r="AU83" s="169" t="s">
        <v>78</v>
      </c>
      <c r="AY83" s="161" t="s">
        <v>130</v>
      </c>
      <c r="BK83" s="170">
        <f>BK84</f>
        <v>0</v>
      </c>
    </row>
    <row r="84" spans="2:65" s="1" customFormat="1" ht="16.5" customHeight="1" x14ac:dyDescent="0.3">
      <c r="B84" s="173"/>
      <c r="C84" s="174" t="s">
        <v>78</v>
      </c>
      <c r="D84" s="174" t="s">
        <v>133</v>
      </c>
      <c r="E84" s="175" t="s">
        <v>373</v>
      </c>
      <c r="F84" s="176" t="s">
        <v>372</v>
      </c>
      <c r="G84" s="177" t="s">
        <v>374</v>
      </c>
      <c r="H84" s="178">
        <v>1</v>
      </c>
      <c r="I84" s="179"/>
      <c r="J84" s="180">
        <f>ROUND(I84*H84,2)</f>
        <v>0</v>
      </c>
      <c r="K84" s="176" t="s">
        <v>147</v>
      </c>
      <c r="L84" s="41"/>
      <c r="M84" s="181" t="s">
        <v>5</v>
      </c>
      <c r="N84" s="182" t="s">
        <v>41</v>
      </c>
      <c r="O84" s="42"/>
      <c r="P84" s="183">
        <f>O84*H84</f>
        <v>0</v>
      </c>
      <c r="Q84" s="183">
        <v>0</v>
      </c>
      <c r="R84" s="183">
        <f>Q84*H84</f>
        <v>0</v>
      </c>
      <c r="S84" s="183">
        <v>0</v>
      </c>
      <c r="T84" s="184">
        <f>S84*H84</f>
        <v>0</v>
      </c>
      <c r="AR84" s="24" t="s">
        <v>375</v>
      </c>
      <c r="AT84" s="24" t="s">
        <v>133</v>
      </c>
      <c r="AU84" s="24" t="s">
        <v>80</v>
      </c>
      <c r="AY84" s="24" t="s">
        <v>130</v>
      </c>
      <c r="BE84" s="185">
        <f>IF(N84="základní",J84,0)</f>
        <v>0</v>
      </c>
      <c r="BF84" s="185">
        <f>IF(N84="snížená",J84,0)</f>
        <v>0</v>
      </c>
      <c r="BG84" s="185">
        <f>IF(N84="zákl. přenesená",J84,0)</f>
        <v>0</v>
      </c>
      <c r="BH84" s="185">
        <f>IF(N84="sníž. přenesená",J84,0)</f>
        <v>0</v>
      </c>
      <c r="BI84" s="185">
        <f>IF(N84="nulová",J84,0)</f>
        <v>0</v>
      </c>
      <c r="BJ84" s="24" t="s">
        <v>78</v>
      </c>
      <c r="BK84" s="185">
        <f>ROUND(I84*H84,2)</f>
        <v>0</v>
      </c>
      <c r="BL84" s="24" t="s">
        <v>375</v>
      </c>
      <c r="BM84" s="24" t="s">
        <v>376</v>
      </c>
    </row>
    <row r="85" spans="2:65" s="10" customFormat="1" ht="29.85" customHeight="1" x14ac:dyDescent="0.3">
      <c r="B85" s="160"/>
      <c r="D85" s="161" t="s">
        <v>69</v>
      </c>
      <c r="E85" s="171" t="s">
        <v>377</v>
      </c>
      <c r="F85" s="171" t="s">
        <v>378</v>
      </c>
      <c r="I85" s="163"/>
      <c r="J85" s="172">
        <f>BK85</f>
        <v>0</v>
      </c>
      <c r="L85" s="160"/>
      <c r="M85" s="165"/>
      <c r="N85" s="166"/>
      <c r="O85" s="166"/>
      <c r="P85" s="167">
        <f>SUM(P86:P91)</f>
        <v>0</v>
      </c>
      <c r="Q85" s="166"/>
      <c r="R85" s="167">
        <f>SUM(R86:R91)</f>
        <v>0</v>
      </c>
      <c r="S85" s="166"/>
      <c r="T85" s="168">
        <f>SUM(T86:T91)</f>
        <v>0</v>
      </c>
      <c r="AR85" s="161" t="s">
        <v>155</v>
      </c>
      <c r="AT85" s="169" t="s">
        <v>69</v>
      </c>
      <c r="AU85" s="169" t="s">
        <v>78</v>
      </c>
      <c r="AY85" s="161" t="s">
        <v>130</v>
      </c>
      <c r="BK85" s="170">
        <f>SUM(BK86:BK91)</f>
        <v>0</v>
      </c>
    </row>
    <row r="86" spans="2:65" s="1" customFormat="1" ht="16.5" customHeight="1" x14ac:dyDescent="0.3">
      <c r="B86" s="173"/>
      <c r="C86" s="174" t="s">
        <v>80</v>
      </c>
      <c r="D86" s="174" t="s">
        <v>133</v>
      </c>
      <c r="E86" s="175" t="s">
        <v>379</v>
      </c>
      <c r="F86" s="176" t="s">
        <v>378</v>
      </c>
      <c r="G86" s="177" t="s">
        <v>374</v>
      </c>
      <c r="H86" s="178">
        <v>1</v>
      </c>
      <c r="I86" s="179"/>
      <c r="J86" s="180">
        <f t="shared" ref="J86:J91" si="0">ROUND(I86*H86,2)</f>
        <v>0</v>
      </c>
      <c r="K86" s="176" t="s">
        <v>147</v>
      </c>
      <c r="L86" s="41"/>
      <c r="M86" s="181" t="s">
        <v>5</v>
      </c>
      <c r="N86" s="182" t="s">
        <v>41</v>
      </c>
      <c r="O86" s="42"/>
      <c r="P86" s="183">
        <f t="shared" ref="P86:P91" si="1">O86*H86</f>
        <v>0</v>
      </c>
      <c r="Q86" s="183">
        <v>0</v>
      </c>
      <c r="R86" s="183">
        <f t="shared" ref="R86:R91" si="2">Q86*H86</f>
        <v>0</v>
      </c>
      <c r="S86" s="183">
        <v>0</v>
      </c>
      <c r="T86" s="184">
        <f t="shared" ref="T86:T91" si="3">S86*H86</f>
        <v>0</v>
      </c>
      <c r="AR86" s="24" t="s">
        <v>375</v>
      </c>
      <c r="AT86" s="24" t="s">
        <v>133</v>
      </c>
      <c r="AU86" s="24" t="s">
        <v>80</v>
      </c>
      <c r="AY86" s="24" t="s">
        <v>130</v>
      </c>
      <c r="BE86" s="185">
        <f t="shared" ref="BE86:BE91" si="4">IF(N86="základní",J86,0)</f>
        <v>0</v>
      </c>
      <c r="BF86" s="185">
        <f t="shared" ref="BF86:BF91" si="5">IF(N86="snížená",J86,0)</f>
        <v>0</v>
      </c>
      <c r="BG86" s="185">
        <f t="shared" ref="BG86:BG91" si="6">IF(N86="zákl. přenesená",J86,0)</f>
        <v>0</v>
      </c>
      <c r="BH86" s="185">
        <f t="shared" ref="BH86:BH91" si="7">IF(N86="sníž. přenesená",J86,0)</f>
        <v>0</v>
      </c>
      <c r="BI86" s="185">
        <f t="shared" ref="BI86:BI91" si="8">IF(N86="nulová",J86,0)</f>
        <v>0</v>
      </c>
      <c r="BJ86" s="24" t="s">
        <v>78</v>
      </c>
      <c r="BK86" s="185">
        <f t="shared" ref="BK86:BK91" si="9">ROUND(I86*H86,2)</f>
        <v>0</v>
      </c>
      <c r="BL86" s="24" t="s">
        <v>375</v>
      </c>
      <c r="BM86" s="24" t="s">
        <v>380</v>
      </c>
    </row>
    <row r="87" spans="2:65" s="1" customFormat="1" ht="16.5" customHeight="1" x14ac:dyDescent="0.3">
      <c r="B87" s="173"/>
      <c r="C87" s="174" t="s">
        <v>136</v>
      </c>
      <c r="D87" s="174" t="s">
        <v>133</v>
      </c>
      <c r="E87" s="175" t="s">
        <v>381</v>
      </c>
      <c r="F87" s="176" t="s">
        <v>382</v>
      </c>
      <c r="G87" s="177" t="s">
        <v>374</v>
      </c>
      <c r="H87" s="178">
        <v>1</v>
      </c>
      <c r="I87" s="179"/>
      <c r="J87" s="180">
        <f t="shared" si="0"/>
        <v>0</v>
      </c>
      <c r="K87" s="176" t="s">
        <v>147</v>
      </c>
      <c r="L87" s="41"/>
      <c r="M87" s="181" t="s">
        <v>5</v>
      </c>
      <c r="N87" s="182" t="s">
        <v>41</v>
      </c>
      <c r="O87" s="42"/>
      <c r="P87" s="183">
        <f t="shared" si="1"/>
        <v>0</v>
      </c>
      <c r="Q87" s="183">
        <v>0</v>
      </c>
      <c r="R87" s="183">
        <f t="shared" si="2"/>
        <v>0</v>
      </c>
      <c r="S87" s="183">
        <v>0</v>
      </c>
      <c r="T87" s="184">
        <f t="shared" si="3"/>
        <v>0</v>
      </c>
      <c r="AR87" s="24" t="s">
        <v>375</v>
      </c>
      <c r="AT87" s="24" t="s">
        <v>133</v>
      </c>
      <c r="AU87" s="24" t="s">
        <v>80</v>
      </c>
      <c r="AY87" s="24" t="s">
        <v>130</v>
      </c>
      <c r="BE87" s="185">
        <f t="shared" si="4"/>
        <v>0</v>
      </c>
      <c r="BF87" s="185">
        <f t="shared" si="5"/>
        <v>0</v>
      </c>
      <c r="BG87" s="185">
        <f t="shared" si="6"/>
        <v>0</v>
      </c>
      <c r="BH87" s="185">
        <f t="shared" si="7"/>
        <v>0</v>
      </c>
      <c r="BI87" s="185">
        <f t="shared" si="8"/>
        <v>0</v>
      </c>
      <c r="BJ87" s="24" t="s">
        <v>78</v>
      </c>
      <c r="BK87" s="185">
        <f t="shared" si="9"/>
        <v>0</v>
      </c>
      <c r="BL87" s="24" t="s">
        <v>375</v>
      </c>
      <c r="BM87" s="24" t="s">
        <v>383</v>
      </c>
    </row>
    <row r="88" spans="2:65" s="1" customFormat="1" ht="16.5" customHeight="1" x14ac:dyDescent="0.3">
      <c r="B88" s="173"/>
      <c r="C88" s="174" t="s">
        <v>135</v>
      </c>
      <c r="D88" s="174" t="s">
        <v>133</v>
      </c>
      <c r="E88" s="175" t="s">
        <v>384</v>
      </c>
      <c r="F88" s="176" t="s">
        <v>385</v>
      </c>
      <c r="G88" s="177" t="s">
        <v>374</v>
      </c>
      <c r="H88" s="178">
        <v>1</v>
      </c>
      <c r="I88" s="179"/>
      <c r="J88" s="180">
        <f t="shared" si="0"/>
        <v>0</v>
      </c>
      <c r="K88" s="176" t="s">
        <v>147</v>
      </c>
      <c r="L88" s="41"/>
      <c r="M88" s="181" t="s">
        <v>5</v>
      </c>
      <c r="N88" s="182" t="s">
        <v>41</v>
      </c>
      <c r="O88" s="42"/>
      <c r="P88" s="183">
        <f t="shared" si="1"/>
        <v>0</v>
      </c>
      <c r="Q88" s="183">
        <v>0</v>
      </c>
      <c r="R88" s="183">
        <f t="shared" si="2"/>
        <v>0</v>
      </c>
      <c r="S88" s="183">
        <v>0</v>
      </c>
      <c r="T88" s="184">
        <f t="shared" si="3"/>
        <v>0</v>
      </c>
      <c r="AR88" s="24" t="s">
        <v>375</v>
      </c>
      <c r="AT88" s="24" t="s">
        <v>133</v>
      </c>
      <c r="AU88" s="24" t="s">
        <v>80</v>
      </c>
      <c r="AY88" s="24" t="s">
        <v>130</v>
      </c>
      <c r="BE88" s="185">
        <f t="shared" si="4"/>
        <v>0</v>
      </c>
      <c r="BF88" s="185">
        <f t="shared" si="5"/>
        <v>0</v>
      </c>
      <c r="BG88" s="185">
        <f t="shared" si="6"/>
        <v>0</v>
      </c>
      <c r="BH88" s="185">
        <f t="shared" si="7"/>
        <v>0</v>
      </c>
      <c r="BI88" s="185">
        <f t="shared" si="8"/>
        <v>0</v>
      </c>
      <c r="BJ88" s="24" t="s">
        <v>78</v>
      </c>
      <c r="BK88" s="185">
        <f t="shared" si="9"/>
        <v>0</v>
      </c>
      <c r="BL88" s="24" t="s">
        <v>375</v>
      </c>
      <c r="BM88" s="24" t="s">
        <v>386</v>
      </c>
    </row>
    <row r="89" spans="2:65" s="1" customFormat="1" ht="16.5" customHeight="1" x14ac:dyDescent="0.3">
      <c r="B89" s="173"/>
      <c r="C89" s="174" t="s">
        <v>155</v>
      </c>
      <c r="D89" s="174" t="s">
        <v>133</v>
      </c>
      <c r="E89" s="175" t="s">
        <v>387</v>
      </c>
      <c r="F89" s="176" t="s">
        <v>388</v>
      </c>
      <c r="G89" s="177" t="s">
        <v>374</v>
      </c>
      <c r="H89" s="178">
        <v>1</v>
      </c>
      <c r="I89" s="179"/>
      <c r="J89" s="180">
        <f t="shared" si="0"/>
        <v>0</v>
      </c>
      <c r="K89" s="176" t="s">
        <v>147</v>
      </c>
      <c r="L89" s="41"/>
      <c r="M89" s="181" t="s">
        <v>5</v>
      </c>
      <c r="N89" s="182" t="s">
        <v>41</v>
      </c>
      <c r="O89" s="42"/>
      <c r="P89" s="183">
        <f t="shared" si="1"/>
        <v>0</v>
      </c>
      <c r="Q89" s="183">
        <v>0</v>
      </c>
      <c r="R89" s="183">
        <f t="shared" si="2"/>
        <v>0</v>
      </c>
      <c r="S89" s="183">
        <v>0</v>
      </c>
      <c r="T89" s="184">
        <f t="shared" si="3"/>
        <v>0</v>
      </c>
      <c r="AR89" s="24" t="s">
        <v>375</v>
      </c>
      <c r="AT89" s="24" t="s">
        <v>133</v>
      </c>
      <c r="AU89" s="24" t="s">
        <v>80</v>
      </c>
      <c r="AY89" s="24" t="s">
        <v>130</v>
      </c>
      <c r="BE89" s="185">
        <f t="shared" si="4"/>
        <v>0</v>
      </c>
      <c r="BF89" s="185">
        <f t="shared" si="5"/>
        <v>0</v>
      </c>
      <c r="BG89" s="185">
        <f t="shared" si="6"/>
        <v>0</v>
      </c>
      <c r="BH89" s="185">
        <f t="shared" si="7"/>
        <v>0</v>
      </c>
      <c r="BI89" s="185">
        <f t="shared" si="8"/>
        <v>0</v>
      </c>
      <c r="BJ89" s="24" t="s">
        <v>78</v>
      </c>
      <c r="BK89" s="185">
        <f t="shared" si="9"/>
        <v>0</v>
      </c>
      <c r="BL89" s="24" t="s">
        <v>375</v>
      </c>
      <c r="BM89" s="24" t="s">
        <v>389</v>
      </c>
    </row>
    <row r="90" spans="2:65" s="1" customFormat="1" ht="16.5" customHeight="1" x14ac:dyDescent="0.3">
      <c r="B90" s="173"/>
      <c r="C90" s="174" t="s">
        <v>131</v>
      </c>
      <c r="D90" s="174" t="s">
        <v>133</v>
      </c>
      <c r="E90" s="175" t="s">
        <v>390</v>
      </c>
      <c r="F90" s="176" t="s">
        <v>391</v>
      </c>
      <c r="G90" s="177" t="s">
        <v>374</v>
      </c>
      <c r="H90" s="178">
        <v>1</v>
      </c>
      <c r="I90" s="179"/>
      <c r="J90" s="180">
        <f t="shared" si="0"/>
        <v>0</v>
      </c>
      <c r="K90" s="176" t="s">
        <v>147</v>
      </c>
      <c r="L90" s="41"/>
      <c r="M90" s="181" t="s">
        <v>5</v>
      </c>
      <c r="N90" s="182" t="s">
        <v>41</v>
      </c>
      <c r="O90" s="42"/>
      <c r="P90" s="183">
        <f t="shared" si="1"/>
        <v>0</v>
      </c>
      <c r="Q90" s="183">
        <v>0</v>
      </c>
      <c r="R90" s="183">
        <f t="shared" si="2"/>
        <v>0</v>
      </c>
      <c r="S90" s="183">
        <v>0</v>
      </c>
      <c r="T90" s="184">
        <f t="shared" si="3"/>
        <v>0</v>
      </c>
      <c r="AR90" s="24" t="s">
        <v>375</v>
      </c>
      <c r="AT90" s="24" t="s">
        <v>133</v>
      </c>
      <c r="AU90" s="24" t="s">
        <v>80</v>
      </c>
      <c r="AY90" s="24" t="s">
        <v>130</v>
      </c>
      <c r="BE90" s="185">
        <f t="shared" si="4"/>
        <v>0</v>
      </c>
      <c r="BF90" s="185">
        <f t="shared" si="5"/>
        <v>0</v>
      </c>
      <c r="BG90" s="185">
        <f t="shared" si="6"/>
        <v>0</v>
      </c>
      <c r="BH90" s="185">
        <f t="shared" si="7"/>
        <v>0</v>
      </c>
      <c r="BI90" s="185">
        <f t="shared" si="8"/>
        <v>0</v>
      </c>
      <c r="BJ90" s="24" t="s">
        <v>78</v>
      </c>
      <c r="BK90" s="185">
        <f t="shared" si="9"/>
        <v>0</v>
      </c>
      <c r="BL90" s="24" t="s">
        <v>375</v>
      </c>
      <c r="BM90" s="24" t="s">
        <v>392</v>
      </c>
    </row>
    <row r="91" spans="2:65" s="1" customFormat="1" ht="16.5" customHeight="1" x14ac:dyDescent="0.3">
      <c r="B91" s="173"/>
      <c r="C91" s="174" t="s">
        <v>165</v>
      </c>
      <c r="D91" s="174" t="s">
        <v>133</v>
      </c>
      <c r="E91" s="175" t="s">
        <v>393</v>
      </c>
      <c r="F91" s="176" t="s">
        <v>394</v>
      </c>
      <c r="G91" s="177" t="s">
        <v>374</v>
      </c>
      <c r="H91" s="178">
        <v>1</v>
      </c>
      <c r="I91" s="179"/>
      <c r="J91" s="180">
        <f t="shared" si="0"/>
        <v>0</v>
      </c>
      <c r="K91" s="176" t="s">
        <v>147</v>
      </c>
      <c r="L91" s="41"/>
      <c r="M91" s="181" t="s">
        <v>5</v>
      </c>
      <c r="N91" s="182" t="s">
        <v>41</v>
      </c>
      <c r="O91" s="42"/>
      <c r="P91" s="183">
        <f t="shared" si="1"/>
        <v>0</v>
      </c>
      <c r="Q91" s="183">
        <v>0</v>
      </c>
      <c r="R91" s="183">
        <f t="shared" si="2"/>
        <v>0</v>
      </c>
      <c r="S91" s="183">
        <v>0</v>
      </c>
      <c r="T91" s="184">
        <f t="shared" si="3"/>
        <v>0</v>
      </c>
      <c r="AR91" s="24" t="s">
        <v>375</v>
      </c>
      <c r="AT91" s="24" t="s">
        <v>133</v>
      </c>
      <c r="AU91" s="24" t="s">
        <v>80</v>
      </c>
      <c r="AY91" s="24" t="s">
        <v>130</v>
      </c>
      <c r="BE91" s="185">
        <f t="shared" si="4"/>
        <v>0</v>
      </c>
      <c r="BF91" s="185">
        <f t="shared" si="5"/>
        <v>0</v>
      </c>
      <c r="BG91" s="185">
        <f t="shared" si="6"/>
        <v>0</v>
      </c>
      <c r="BH91" s="185">
        <f t="shared" si="7"/>
        <v>0</v>
      </c>
      <c r="BI91" s="185">
        <f t="shared" si="8"/>
        <v>0</v>
      </c>
      <c r="BJ91" s="24" t="s">
        <v>78</v>
      </c>
      <c r="BK91" s="185">
        <f t="shared" si="9"/>
        <v>0</v>
      </c>
      <c r="BL91" s="24" t="s">
        <v>375</v>
      </c>
      <c r="BM91" s="24" t="s">
        <v>395</v>
      </c>
    </row>
    <row r="92" spans="2:65" s="10" customFormat="1" ht="29.85" customHeight="1" x14ac:dyDescent="0.3">
      <c r="B92" s="160"/>
      <c r="D92" s="161" t="s">
        <v>69</v>
      </c>
      <c r="E92" s="171" t="s">
        <v>396</v>
      </c>
      <c r="F92" s="171" t="s">
        <v>397</v>
      </c>
      <c r="I92" s="163"/>
      <c r="J92" s="172">
        <f>BK92</f>
        <v>0</v>
      </c>
      <c r="L92" s="160"/>
      <c r="M92" s="165"/>
      <c r="N92" s="166"/>
      <c r="O92" s="166"/>
      <c r="P92" s="167">
        <f>P93</f>
        <v>0</v>
      </c>
      <c r="Q92" s="166"/>
      <c r="R92" s="167">
        <f>R93</f>
        <v>0</v>
      </c>
      <c r="S92" s="166"/>
      <c r="T92" s="168">
        <f>T93</f>
        <v>0</v>
      </c>
      <c r="AR92" s="161" t="s">
        <v>155</v>
      </c>
      <c r="AT92" s="169" t="s">
        <v>69</v>
      </c>
      <c r="AU92" s="169" t="s">
        <v>78</v>
      </c>
      <c r="AY92" s="161" t="s">
        <v>130</v>
      </c>
      <c r="BK92" s="170">
        <f>BK93</f>
        <v>0</v>
      </c>
    </row>
    <row r="93" spans="2:65" s="1" customFormat="1" ht="16.5" customHeight="1" x14ac:dyDescent="0.3">
      <c r="B93" s="173"/>
      <c r="C93" s="174" t="s">
        <v>158</v>
      </c>
      <c r="D93" s="174" t="s">
        <v>133</v>
      </c>
      <c r="E93" s="175" t="s">
        <v>398</v>
      </c>
      <c r="F93" s="176" t="s">
        <v>399</v>
      </c>
      <c r="G93" s="177" t="s">
        <v>374</v>
      </c>
      <c r="H93" s="178">
        <v>1</v>
      </c>
      <c r="I93" s="179"/>
      <c r="J93" s="180">
        <f>ROUND(I93*H93,2)</f>
        <v>0</v>
      </c>
      <c r="K93" s="176" t="s">
        <v>147</v>
      </c>
      <c r="L93" s="41"/>
      <c r="M93" s="181" t="s">
        <v>5</v>
      </c>
      <c r="N93" s="182" t="s">
        <v>41</v>
      </c>
      <c r="O93" s="42"/>
      <c r="P93" s="183">
        <f>O93*H93</f>
        <v>0</v>
      </c>
      <c r="Q93" s="183">
        <v>0</v>
      </c>
      <c r="R93" s="183">
        <f>Q93*H93</f>
        <v>0</v>
      </c>
      <c r="S93" s="183">
        <v>0</v>
      </c>
      <c r="T93" s="184">
        <f>S93*H93</f>
        <v>0</v>
      </c>
      <c r="AR93" s="24" t="s">
        <v>375</v>
      </c>
      <c r="AT93" s="24" t="s">
        <v>133</v>
      </c>
      <c r="AU93" s="24" t="s">
        <v>80</v>
      </c>
      <c r="AY93" s="24" t="s">
        <v>130</v>
      </c>
      <c r="BE93" s="185">
        <f>IF(N93="základní",J93,0)</f>
        <v>0</v>
      </c>
      <c r="BF93" s="185">
        <f>IF(N93="snížená",J93,0)</f>
        <v>0</v>
      </c>
      <c r="BG93" s="185">
        <f>IF(N93="zákl. přenesená",J93,0)</f>
        <v>0</v>
      </c>
      <c r="BH93" s="185">
        <f>IF(N93="sníž. přenesená",J93,0)</f>
        <v>0</v>
      </c>
      <c r="BI93" s="185">
        <f>IF(N93="nulová",J93,0)</f>
        <v>0</v>
      </c>
      <c r="BJ93" s="24" t="s">
        <v>78</v>
      </c>
      <c r="BK93" s="185">
        <f>ROUND(I93*H93,2)</f>
        <v>0</v>
      </c>
      <c r="BL93" s="24" t="s">
        <v>375</v>
      </c>
      <c r="BM93" s="24" t="s">
        <v>400</v>
      </c>
    </row>
    <row r="94" spans="2:65" s="10" customFormat="1" ht="29.85" customHeight="1" x14ac:dyDescent="0.3">
      <c r="B94" s="160"/>
      <c r="D94" s="161" t="s">
        <v>69</v>
      </c>
      <c r="E94" s="171" t="s">
        <v>401</v>
      </c>
      <c r="F94" s="171" t="s">
        <v>402</v>
      </c>
      <c r="I94" s="163"/>
      <c r="J94" s="172">
        <f>BK94</f>
        <v>0</v>
      </c>
      <c r="L94" s="160"/>
      <c r="M94" s="165"/>
      <c r="N94" s="166"/>
      <c r="O94" s="166"/>
      <c r="P94" s="167">
        <f>P95</f>
        <v>0</v>
      </c>
      <c r="Q94" s="166"/>
      <c r="R94" s="167">
        <f>R95</f>
        <v>0</v>
      </c>
      <c r="S94" s="166"/>
      <c r="T94" s="168">
        <f>T95</f>
        <v>0</v>
      </c>
      <c r="AR94" s="161" t="s">
        <v>155</v>
      </c>
      <c r="AT94" s="169" t="s">
        <v>69</v>
      </c>
      <c r="AU94" s="169" t="s">
        <v>78</v>
      </c>
      <c r="AY94" s="161" t="s">
        <v>130</v>
      </c>
      <c r="BK94" s="170">
        <f>BK95</f>
        <v>0</v>
      </c>
    </row>
    <row r="95" spans="2:65" s="1" customFormat="1" ht="16.5" customHeight="1" x14ac:dyDescent="0.3">
      <c r="B95" s="173"/>
      <c r="C95" s="174" t="s">
        <v>138</v>
      </c>
      <c r="D95" s="174" t="s">
        <v>133</v>
      </c>
      <c r="E95" s="175" t="s">
        <v>403</v>
      </c>
      <c r="F95" s="176" t="s">
        <v>404</v>
      </c>
      <c r="G95" s="177" t="s">
        <v>374</v>
      </c>
      <c r="H95" s="178">
        <v>1</v>
      </c>
      <c r="I95" s="179"/>
      <c r="J95" s="180">
        <f>ROUND(I95*H95,2)</f>
        <v>0</v>
      </c>
      <c r="K95" s="176" t="s">
        <v>147</v>
      </c>
      <c r="L95" s="41"/>
      <c r="M95" s="181" t="s">
        <v>5</v>
      </c>
      <c r="N95" s="230" t="s">
        <v>41</v>
      </c>
      <c r="O95" s="212"/>
      <c r="P95" s="231">
        <f>O95*H95</f>
        <v>0</v>
      </c>
      <c r="Q95" s="231">
        <v>0</v>
      </c>
      <c r="R95" s="231">
        <f>Q95*H95</f>
        <v>0</v>
      </c>
      <c r="S95" s="231">
        <v>0</v>
      </c>
      <c r="T95" s="232">
        <f>S95*H95</f>
        <v>0</v>
      </c>
      <c r="AR95" s="24" t="s">
        <v>375</v>
      </c>
      <c r="AT95" s="24" t="s">
        <v>133</v>
      </c>
      <c r="AU95" s="24" t="s">
        <v>80</v>
      </c>
      <c r="AY95" s="24" t="s">
        <v>130</v>
      </c>
      <c r="BE95" s="185">
        <f>IF(N95="základní",J95,0)</f>
        <v>0</v>
      </c>
      <c r="BF95" s="185">
        <f>IF(N95="snížená",J95,0)</f>
        <v>0</v>
      </c>
      <c r="BG95" s="185">
        <f>IF(N95="zákl. přenesená",J95,0)</f>
        <v>0</v>
      </c>
      <c r="BH95" s="185">
        <f>IF(N95="sníž. přenesená",J95,0)</f>
        <v>0</v>
      </c>
      <c r="BI95" s="185">
        <f>IF(N95="nulová",J95,0)</f>
        <v>0</v>
      </c>
      <c r="BJ95" s="24" t="s">
        <v>78</v>
      </c>
      <c r="BK95" s="185">
        <f>ROUND(I95*H95,2)</f>
        <v>0</v>
      </c>
      <c r="BL95" s="24" t="s">
        <v>375</v>
      </c>
      <c r="BM95" s="24" t="s">
        <v>405</v>
      </c>
    </row>
    <row r="96" spans="2:65" s="1" customFormat="1" ht="6.95" customHeight="1" x14ac:dyDescent="0.3">
      <c r="B96" s="56"/>
      <c r="C96" s="57"/>
      <c r="D96" s="57"/>
      <c r="E96" s="57"/>
      <c r="F96" s="57"/>
      <c r="G96" s="57"/>
      <c r="H96" s="57"/>
      <c r="I96" s="127"/>
      <c r="J96" s="57"/>
      <c r="K96" s="57"/>
      <c r="L96" s="41"/>
    </row>
  </sheetData>
  <sheetProtection sheet="1" objects="1" scenarios="1"/>
  <autoFilter ref="C80:K95"/>
  <mergeCells count="10">
    <mergeCell ref="J51:J52"/>
    <mergeCell ref="E71:H71"/>
    <mergeCell ref="E73:H73"/>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0"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x14ac:dyDescent="0.3"/>
  <cols>
    <col min="1" max="1" width="8.33203125" style="240" customWidth="1"/>
    <col min="2" max="2" width="1.6640625" style="240" customWidth="1"/>
    <col min="3" max="4" width="5" style="240" customWidth="1"/>
    <col min="5" max="5" width="11.6640625" style="240" customWidth="1"/>
    <col min="6" max="6" width="9.1640625" style="240" customWidth="1"/>
    <col min="7" max="7" width="5" style="240" customWidth="1"/>
    <col min="8" max="8" width="77.83203125" style="240" customWidth="1"/>
    <col min="9" max="10" width="20" style="240" customWidth="1"/>
    <col min="11" max="11" width="1.6640625" style="240" customWidth="1"/>
  </cols>
  <sheetData>
    <row r="1" spans="2:11" ht="37.5" customHeight="1" x14ac:dyDescent="0.3"/>
    <row r="2" spans="2:11" ht="7.5" customHeight="1" x14ac:dyDescent="0.3">
      <c r="B2" s="241"/>
      <c r="C2" s="242"/>
      <c r="D2" s="242"/>
      <c r="E2" s="242"/>
      <c r="F2" s="242"/>
      <c r="G2" s="242"/>
      <c r="H2" s="242"/>
      <c r="I2" s="242"/>
      <c r="J2" s="242"/>
      <c r="K2" s="243"/>
    </row>
    <row r="3" spans="2:11" s="15" customFormat="1" ht="45" customHeight="1" x14ac:dyDescent="0.3">
      <c r="B3" s="244"/>
      <c r="C3" s="364" t="s">
        <v>406</v>
      </c>
      <c r="D3" s="364"/>
      <c r="E3" s="364"/>
      <c r="F3" s="364"/>
      <c r="G3" s="364"/>
      <c r="H3" s="364"/>
      <c r="I3" s="364"/>
      <c r="J3" s="364"/>
      <c r="K3" s="245"/>
    </row>
    <row r="4" spans="2:11" ht="25.5" customHeight="1" x14ac:dyDescent="0.3">
      <c r="B4" s="246"/>
      <c r="C4" s="365" t="s">
        <v>407</v>
      </c>
      <c r="D4" s="365"/>
      <c r="E4" s="365"/>
      <c r="F4" s="365"/>
      <c r="G4" s="365"/>
      <c r="H4" s="365"/>
      <c r="I4" s="365"/>
      <c r="J4" s="365"/>
      <c r="K4" s="247"/>
    </row>
    <row r="5" spans="2:11" ht="5.25" customHeight="1" x14ac:dyDescent="0.3">
      <c r="B5" s="246"/>
      <c r="C5" s="248"/>
      <c r="D5" s="248"/>
      <c r="E5" s="248"/>
      <c r="F5" s="248"/>
      <c r="G5" s="248"/>
      <c r="H5" s="248"/>
      <c r="I5" s="248"/>
      <c r="J5" s="248"/>
      <c r="K5" s="247"/>
    </row>
    <row r="6" spans="2:11" ht="15" customHeight="1" x14ac:dyDescent="0.3">
      <c r="B6" s="246"/>
      <c r="C6" s="366" t="s">
        <v>408</v>
      </c>
      <c r="D6" s="366"/>
      <c r="E6" s="366"/>
      <c r="F6" s="366"/>
      <c r="G6" s="366"/>
      <c r="H6" s="366"/>
      <c r="I6" s="366"/>
      <c r="J6" s="366"/>
      <c r="K6" s="247"/>
    </row>
    <row r="7" spans="2:11" ht="15" customHeight="1" x14ac:dyDescent="0.3">
      <c r="B7" s="250"/>
      <c r="C7" s="366" t="s">
        <v>409</v>
      </c>
      <c r="D7" s="366"/>
      <c r="E7" s="366"/>
      <c r="F7" s="366"/>
      <c r="G7" s="366"/>
      <c r="H7" s="366"/>
      <c r="I7" s="366"/>
      <c r="J7" s="366"/>
      <c r="K7" s="247"/>
    </row>
    <row r="8" spans="2:11" ht="12.75" customHeight="1" x14ac:dyDescent="0.3">
      <c r="B8" s="250"/>
      <c r="C8" s="249"/>
      <c r="D8" s="249"/>
      <c r="E8" s="249"/>
      <c r="F8" s="249"/>
      <c r="G8" s="249"/>
      <c r="H8" s="249"/>
      <c r="I8" s="249"/>
      <c r="J8" s="249"/>
      <c r="K8" s="247"/>
    </row>
    <row r="9" spans="2:11" ht="15" customHeight="1" x14ac:dyDescent="0.3">
      <c r="B9" s="250"/>
      <c r="C9" s="366" t="s">
        <v>410</v>
      </c>
      <c r="D9" s="366"/>
      <c r="E9" s="366"/>
      <c r="F9" s="366"/>
      <c r="G9" s="366"/>
      <c r="H9" s="366"/>
      <c r="I9" s="366"/>
      <c r="J9" s="366"/>
      <c r="K9" s="247"/>
    </row>
    <row r="10" spans="2:11" ht="15" customHeight="1" x14ac:dyDescent="0.3">
      <c r="B10" s="250"/>
      <c r="C10" s="249"/>
      <c r="D10" s="366" t="s">
        <v>411</v>
      </c>
      <c r="E10" s="366"/>
      <c r="F10" s="366"/>
      <c r="G10" s="366"/>
      <c r="H10" s="366"/>
      <c r="I10" s="366"/>
      <c r="J10" s="366"/>
      <c r="K10" s="247"/>
    </row>
    <row r="11" spans="2:11" ht="15" customHeight="1" x14ac:dyDescent="0.3">
      <c r="B11" s="250"/>
      <c r="C11" s="251"/>
      <c r="D11" s="366" t="s">
        <v>412</v>
      </c>
      <c r="E11" s="366"/>
      <c r="F11" s="366"/>
      <c r="G11" s="366"/>
      <c r="H11" s="366"/>
      <c r="I11" s="366"/>
      <c r="J11" s="366"/>
      <c r="K11" s="247"/>
    </row>
    <row r="12" spans="2:11" ht="12.75" customHeight="1" x14ac:dyDescent="0.3">
      <c r="B12" s="250"/>
      <c r="C12" s="251"/>
      <c r="D12" s="251"/>
      <c r="E12" s="251"/>
      <c r="F12" s="251"/>
      <c r="G12" s="251"/>
      <c r="H12" s="251"/>
      <c r="I12" s="251"/>
      <c r="J12" s="251"/>
      <c r="K12" s="247"/>
    </row>
    <row r="13" spans="2:11" ht="15" customHeight="1" x14ac:dyDescent="0.3">
      <c r="B13" s="250"/>
      <c r="C13" s="251"/>
      <c r="D13" s="366" t="s">
        <v>413</v>
      </c>
      <c r="E13" s="366"/>
      <c r="F13" s="366"/>
      <c r="G13" s="366"/>
      <c r="H13" s="366"/>
      <c r="I13" s="366"/>
      <c r="J13" s="366"/>
      <c r="K13" s="247"/>
    </row>
    <row r="14" spans="2:11" ht="15" customHeight="1" x14ac:dyDescent="0.3">
      <c r="B14" s="250"/>
      <c r="C14" s="251"/>
      <c r="D14" s="366" t="s">
        <v>414</v>
      </c>
      <c r="E14" s="366"/>
      <c r="F14" s="366"/>
      <c r="G14" s="366"/>
      <c r="H14" s="366"/>
      <c r="I14" s="366"/>
      <c r="J14" s="366"/>
      <c r="K14" s="247"/>
    </row>
    <row r="15" spans="2:11" ht="15" customHeight="1" x14ac:dyDescent="0.3">
      <c r="B15" s="250"/>
      <c r="C15" s="251"/>
      <c r="D15" s="366" t="s">
        <v>415</v>
      </c>
      <c r="E15" s="366"/>
      <c r="F15" s="366"/>
      <c r="G15" s="366"/>
      <c r="H15" s="366"/>
      <c r="I15" s="366"/>
      <c r="J15" s="366"/>
      <c r="K15" s="247"/>
    </row>
    <row r="16" spans="2:11" ht="15" customHeight="1" x14ac:dyDescent="0.3">
      <c r="B16" s="250"/>
      <c r="C16" s="251"/>
      <c r="D16" s="251"/>
      <c r="E16" s="252" t="s">
        <v>77</v>
      </c>
      <c r="F16" s="366" t="s">
        <v>416</v>
      </c>
      <c r="G16" s="366"/>
      <c r="H16" s="366"/>
      <c r="I16" s="366"/>
      <c r="J16" s="366"/>
      <c r="K16" s="247"/>
    </row>
    <row r="17" spans="2:11" ht="15" customHeight="1" x14ac:dyDescent="0.3">
      <c r="B17" s="250"/>
      <c r="C17" s="251"/>
      <c r="D17" s="251"/>
      <c r="E17" s="252" t="s">
        <v>417</v>
      </c>
      <c r="F17" s="366" t="s">
        <v>418</v>
      </c>
      <c r="G17" s="366"/>
      <c r="H17" s="366"/>
      <c r="I17" s="366"/>
      <c r="J17" s="366"/>
      <c r="K17" s="247"/>
    </row>
    <row r="18" spans="2:11" ht="15" customHeight="1" x14ac:dyDescent="0.3">
      <c r="B18" s="250"/>
      <c r="C18" s="251"/>
      <c r="D18" s="251"/>
      <c r="E18" s="252" t="s">
        <v>419</v>
      </c>
      <c r="F18" s="366" t="s">
        <v>420</v>
      </c>
      <c r="G18" s="366"/>
      <c r="H18" s="366"/>
      <c r="I18" s="366"/>
      <c r="J18" s="366"/>
      <c r="K18" s="247"/>
    </row>
    <row r="19" spans="2:11" ht="15" customHeight="1" x14ac:dyDescent="0.3">
      <c r="B19" s="250"/>
      <c r="C19" s="251"/>
      <c r="D19" s="251"/>
      <c r="E19" s="252" t="s">
        <v>421</v>
      </c>
      <c r="F19" s="366" t="s">
        <v>422</v>
      </c>
      <c r="G19" s="366"/>
      <c r="H19" s="366"/>
      <c r="I19" s="366"/>
      <c r="J19" s="366"/>
      <c r="K19" s="247"/>
    </row>
    <row r="20" spans="2:11" ht="15" customHeight="1" x14ac:dyDescent="0.3">
      <c r="B20" s="250"/>
      <c r="C20" s="251"/>
      <c r="D20" s="251"/>
      <c r="E20" s="252" t="s">
        <v>423</v>
      </c>
      <c r="F20" s="366" t="s">
        <v>424</v>
      </c>
      <c r="G20" s="366"/>
      <c r="H20" s="366"/>
      <c r="I20" s="366"/>
      <c r="J20" s="366"/>
      <c r="K20" s="247"/>
    </row>
    <row r="21" spans="2:11" ht="15" customHeight="1" x14ac:dyDescent="0.3">
      <c r="B21" s="250"/>
      <c r="C21" s="251"/>
      <c r="D21" s="251"/>
      <c r="E21" s="252" t="s">
        <v>425</v>
      </c>
      <c r="F21" s="366" t="s">
        <v>426</v>
      </c>
      <c r="G21" s="366"/>
      <c r="H21" s="366"/>
      <c r="I21" s="366"/>
      <c r="J21" s="366"/>
      <c r="K21" s="247"/>
    </row>
    <row r="22" spans="2:11" ht="12.75" customHeight="1" x14ac:dyDescent="0.3">
      <c r="B22" s="250"/>
      <c r="C22" s="251"/>
      <c r="D22" s="251"/>
      <c r="E22" s="251"/>
      <c r="F22" s="251"/>
      <c r="G22" s="251"/>
      <c r="H22" s="251"/>
      <c r="I22" s="251"/>
      <c r="J22" s="251"/>
      <c r="K22" s="247"/>
    </row>
    <row r="23" spans="2:11" ht="15" customHeight="1" x14ac:dyDescent="0.3">
      <c r="B23" s="250"/>
      <c r="C23" s="366" t="s">
        <v>427</v>
      </c>
      <c r="D23" s="366"/>
      <c r="E23" s="366"/>
      <c r="F23" s="366"/>
      <c r="G23" s="366"/>
      <c r="H23" s="366"/>
      <c r="I23" s="366"/>
      <c r="J23" s="366"/>
      <c r="K23" s="247"/>
    </row>
    <row r="24" spans="2:11" ht="15" customHeight="1" x14ac:dyDescent="0.3">
      <c r="B24" s="250"/>
      <c r="C24" s="366" t="s">
        <v>428</v>
      </c>
      <c r="D24" s="366"/>
      <c r="E24" s="366"/>
      <c r="F24" s="366"/>
      <c r="G24" s="366"/>
      <c r="H24" s="366"/>
      <c r="I24" s="366"/>
      <c r="J24" s="366"/>
      <c r="K24" s="247"/>
    </row>
    <row r="25" spans="2:11" ht="15" customHeight="1" x14ac:dyDescent="0.3">
      <c r="B25" s="250"/>
      <c r="C25" s="249"/>
      <c r="D25" s="366" t="s">
        <v>429</v>
      </c>
      <c r="E25" s="366"/>
      <c r="F25" s="366"/>
      <c r="G25" s="366"/>
      <c r="H25" s="366"/>
      <c r="I25" s="366"/>
      <c r="J25" s="366"/>
      <c r="K25" s="247"/>
    </row>
    <row r="26" spans="2:11" ht="15" customHeight="1" x14ac:dyDescent="0.3">
      <c r="B26" s="250"/>
      <c r="C26" s="251"/>
      <c r="D26" s="366" t="s">
        <v>430</v>
      </c>
      <c r="E26" s="366"/>
      <c r="F26" s="366"/>
      <c r="G26" s="366"/>
      <c r="H26" s="366"/>
      <c r="I26" s="366"/>
      <c r="J26" s="366"/>
      <c r="K26" s="247"/>
    </row>
    <row r="27" spans="2:11" ht="12.75" customHeight="1" x14ac:dyDescent="0.3">
      <c r="B27" s="250"/>
      <c r="C27" s="251"/>
      <c r="D27" s="251"/>
      <c r="E27" s="251"/>
      <c r="F27" s="251"/>
      <c r="G27" s="251"/>
      <c r="H27" s="251"/>
      <c r="I27" s="251"/>
      <c r="J27" s="251"/>
      <c r="K27" s="247"/>
    </row>
    <row r="28" spans="2:11" ht="15" customHeight="1" x14ac:dyDescent="0.3">
      <c r="B28" s="250"/>
      <c r="C28" s="251"/>
      <c r="D28" s="366" t="s">
        <v>431</v>
      </c>
      <c r="E28" s="366"/>
      <c r="F28" s="366"/>
      <c r="G28" s="366"/>
      <c r="H28" s="366"/>
      <c r="I28" s="366"/>
      <c r="J28" s="366"/>
      <c r="K28" s="247"/>
    </row>
    <row r="29" spans="2:11" ht="15" customHeight="1" x14ac:dyDescent="0.3">
      <c r="B29" s="250"/>
      <c r="C29" s="251"/>
      <c r="D29" s="366" t="s">
        <v>432</v>
      </c>
      <c r="E29" s="366"/>
      <c r="F29" s="366"/>
      <c r="G29" s="366"/>
      <c r="H29" s="366"/>
      <c r="I29" s="366"/>
      <c r="J29" s="366"/>
      <c r="K29" s="247"/>
    </row>
    <row r="30" spans="2:11" ht="12.75" customHeight="1" x14ac:dyDescent="0.3">
      <c r="B30" s="250"/>
      <c r="C30" s="251"/>
      <c r="D30" s="251"/>
      <c r="E30" s="251"/>
      <c r="F30" s="251"/>
      <c r="G30" s="251"/>
      <c r="H30" s="251"/>
      <c r="I30" s="251"/>
      <c r="J30" s="251"/>
      <c r="K30" s="247"/>
    </row>
    <row r="31" spans="2:11" ht="15" customHeight="1" x14ac:dyDescent="0.3">
      <c r="B31" s="250"/>
      <c r="C31" s="251"/>
      <c r="D31" s="366" t="s">
        <v>433</v>
      </c>
      <c r="E31" s="366"/>
      <c r="F31" s="366"/>
      <c r="G31" s="366"/>
      <c r="H31" s="366"/>
      <c r="I31" s="366"/>
      <c r="J31" s="366"/>
      <c r="K31" s="247"/>
    </row>
    <row r="32" spans="2:11" ht="15" customHeight="1" x14ac:dyDescent="0.3">
      <c r="B32" s="250"/>
      <c r="C32" s="251"/>
      <c r="D32" s="366" t="s">
        <v>434</v>
      </c>
      <c r="E32" s="366"/>
      <c r="F32" s="366"/>
      <c r="G32" s="366"/>
      <c r="H32" s="366"/>
      <c r="I32" s="366"/>
      <c r="J32" s="366"/>
      <c r="K32" s="247"/>
    </row>
    <row r="33" spans="2:11" ht="15" customHeight="1" x14ac:dyDescent="0.3">
      <c r="B33" s="250"/>
      <c r="C33" s="251"/>
      <c r="D33" s="366" t="s">
        <v>435</v>
      </c>
      <c r="E33" s="366"/>
      <c r="F33" s="366"/>
      <c r="G33" s="366"/>
      <c r="H33" s="366"/>
      <c r="I33" s="366"/>
      <c r="J33" s="366"/>
      <c r="K33" s="247"/>
    </row>
    <row r="34" spans="2:11" ht="15" customHeight="1" x14ac:dyDescent="0.3">
      <c r="B34" s="250"/>
      <c r="C34" s="251"/>
      <c r="D34" s="249"/>
      <c r="E34" s="253" t="s">
        <v>115</v>
      </c>
      <c r="F34" s="249"/>
      <c r="G34" s="366" t="s">
        <v>436</v>
      </c>
      <c r="H34" s="366"/>
      <c r="I34" s="366"/>
      <c r="J34" s="366"/>
      <c r="K34" s="247"/>
    </row>
    <row r="35" spans="2:11" ht="30.75" customHeight="1" x14ac:dyDescent="0.3">
      <c r="B35" s="250"/>
      <c r="C35" s="251"/>
      <c r="D35" s="249"/>
      <c r="E35" s="253" t="s">
        <v>437</v>
      </c>
      <c r="F35" s="249"/>
      <c r="G35" s="366" t="s">
        <v>438</v>
      </c>
      <c r="H35" s="366"/>
      <c r="I35" s="366"/>
      <c r="J35" s="366"/>
      <c r="K35" s="247"/>
    </row>
    <row r="36" spans="2:11" ht="15" customHeight="1" x14ac:dyDescent="0.3">
      <c r="B36" s="250"/>
      <c r="C36" s="251"/>
      <c r="D36" s="249"/>
      <c r="E36" s="253" t="s">
        <v>51</v>
      </c>
      <c r="F36" s="249"/>
      <c r="G36" s="366" t="s">
        <v>439</v>
      </c>
      <c r="H36" s="366"/>
      <c r="I36" s="366"/>
      <c r="J36" s="366"/>
      <c r="K36" s="247"/>
    </row>
    <row r="37" spans="2:11" ht="15" customHeight="1" x14ac:dyDescent="0.3">
      <c r="B37" s="250"/>
      <c r="C37" s="251"/>
      <c r="D37" s="249"/>
      <c r="E37" s="253" t="s">
        <v>116</v>
      </c>
      <c r="F37" s="249"/>
      <c r="G37" s="366" t="s">
        <v>440</v>
      </c>
      <c r="H37" s="366"/>
      <c r="I37" s="366"/>
      <c r="J37" s="366"/>
      <c r="K37" s="247"/>
    </row>
    <row r="38" spans="2:11" ht="15" customHeight="1" x14ac:dyDescent="0.3">
      <c r="B38" s="250"/>
      <c r="C38" s="251"/>
      <c r="D38" s="249"/>
      <c r="E38" s="253" t="s">
        <v>117</v>
      </c>
      <c r="F38" s="249"/>
      <c r="G38" s="366" t="s">
        <v>441</v>
      </c>
      <c r="H38" s="366"/>
      <c r="I38" s="366"/>
      <c r="J38" s="366"/>
      <c r="K38" s="247"/>
    </row>
    <row r="39" spans="2:11" ht="15" customHeight="1" x14ac:dyDescent="0.3">
      <c r="B39" s="250"/>
      <c r="C39" s="251"/>
      <c r="D39" s="249"/>
      <c r="E39" s="253" t="s">
        <v>118</v>
      </c>
      <c r="F39" s="249"/>
      <c r="G39" s="366" t="s">
        <v>442</v>
      </c>
      <c r="H39" s="366"/>
      <c r="I39" s="366"/>
      <c r="J39" s="366"/>
      <c r="K39" s="247"/>
    </row>
    <row r="40" spans="2:11" ht="15" customHeight="1" x14ac:dyDescent="0.3">
      <c r="B40" s="250"/>
      <c r="C40" s="251"/>
      <c r="D40" s="249"/>
      <c r="E40" s="253" t="s">
        <v>443</v>
      </c>
      <c r="F40" s="249"/>
      <c r="G40" s="366" t="s">
        <v>444</v>
      </c>
      <c r="H40" s="366"/>
      <c r="I40" s="366"/>
      <c r="J40" s="366"/>
      <c r="K40" s="247"/>
    </row>
    <row r="41" spans="2:11" ht="15" customHeight="1" x14ac:dyDescent="0.3">
      <c r="B41" s="250"/>
      <c r="C41" s="251"/>
      <c r="D41" s="249"/>
      <c r="E41" s="253"/>
      <c r="F41" s="249"/>
      <c r="G41" s="366" t="s">
        <v>445</v>
      </c>
      <c r="H41" s="366"/>
      <c r="I41" s="366"/>
      <c r="J41" s="366"/>
      <c r="K41" s="247"/>
    </row>
    <row r="42" spans="2:11" ht="15" customHeight="1" x14ac:dyDescent="0.3">
      <c r="B42" s="250"/>
      <c r="C42" s="251"/>
      <c r="D42" s="249"/>
      <c r="E42" s="253" t="s">
        <v>446</v>
      </c>
      <c r="F42" s="249"/>
      <c r="G42" s="366" t="s">
        <v>447</v>
      </c>
      <c r="H42" s="366"/>
      <c r="I42" s="366"/>
      <c r="J42" s="366"/>
      <c r="K42" s="247"/>
    </row>
    <row r="43" spans="2:11" ht="15" customHeight="1" x14ac:dyDescent="0.3">
      <c r="B43" s="250"/>
      <c r="C43" s="251"/>
      <c r="D43" s="249"/>
      <c r="E43" s="253" t="s">
        <v>120</v>
      </c>
      <c r="F43" s="249"/>
      <c r="G43" s="366" t="s">
        <v>448</v>
      </c>
      <c r="H43" s="366"/>
      <c r="I43" s="366"/>
      <c r="J43" s="366"/>
      <c r="K43" s="247"/>
    </row>
    <row r="44" spans="2:11" ht="12.75" customHeight="1" x14ac:dyDescent="0.3">
      <c r="B44" s="250"/>
      <c r="C44" s="251"/>
      <c r="D44" s="249"/>
      <c r="E44" s="249"/>
      <c r="F44" s="249"/>
      <c r="G44" s="249"/>
      <c r="H44" s="249"/>
      <c r="I44" s="249"/>
      <c r="J44" s="249"/>
      <c r="K44" s="247"/>
    </row>
    <row r="45" spans="2:11" ht="15" customHeight="1" x14ac:dyDescent="0.3">
      <c r="B45" s="250"/>
      <c r="C45" s="251"/>
      <c r="D45" s="366" t="s">
        <v>449</v>
      </c>
      <c r="E45" s="366"/>
      <c r="F45" s="366"/>
      <c r="G45" s="366"/>
      <c r="H45" s="366"/>
      <c r="I45" s="366"/>
      <c r="J45" s="366"/>
      <c r="K45" s="247"/>
    </row>
    <row r="46" spans="2:11" ht="15" customHeight="1" x14ac:dyDescent="0.3">
      <c r="B46" s="250"/>
      <c r="C46" s="251"/>
      <c r="D46" s="251"/>
      <c r="E46" s="366" t="s">
        <v>450</v>
      </c>
      <c r="F46" s="366"/>
      <c r="G46" s="366"/>
      <c r="H46" s="366"/>
      <c r="I46" s="366"/>
      <c r="J46" s="366"/>
      <c r="K46" s="247"/>
    </row>
    <row r="47" spans="2:11" ht="15" customHeight="1" x14ac:dyDescent="0.3">
      <c r="B47" s="250"/>
      <c r="C47" s="251"/>
      <c r="D47" s="251"/>
      <c r="E47" s="366" t="s">
        <v>451</v>
      </c>
      <c r="F47" s="366"/>
      <c r="G47" s="366"/>
      <c r="H47" s="366"/>
      <c r="I47" s="366"/>
      <c r="J47" s="366"/>
      <c r="K47" s="247"/>
    </row>
    <row r="48" spans="2:11" ht="15" customHeight="1" x14ac:dyDescent="0.3">
      <c r="B48" s="250"/>
      <c r="C48" s="251"/>
      <c r="D48" s="251"/>
      <c r="E48" s="366" t="s">
        <v>452</v>
      </c>
      <c r="F48" s="366"/>
      <c r="G48" s="366"/>
      <c r="H48" s="366"/>
      <c r="I48" s="366"/>
      <c r="J48" s="366"/>
      <c r="K48" s="247"/>
    </row>
    <row r="49" spans="2:11" ht="15" customHeight="1" x14ac:dyDescent="0.3">
      <c r="B49" s="250"/>
      <c r="C49" s="251"/>
      <c r="D49" s="366" t="s">
        <v>453</v>
      </c>
      <c r="E49" s="366"/>
      <c r="F49" s="366"/>
      <c r="G49" s="366"/>
      <c r="H49" s="366"/>
      <c r="I49" s="366"/>
      <c r="J49" s="366"/>
      <c r="K49" s="247"/>
    </row>
    <row r="50" spans="2:11" ht="25.5" customHeight="1" x14ac:dyDescent="0.3">
      <c r="B50" s="246"/>
      <c r="C50" s="365" t="s">
        <v>454</v>
      </c>
      <c r="D50" s="365"/>
      <c r="E50" s="365"/>
      <c r="F50" s="365"/>
      <c r="G50" s="365"/>
      <c r="H50" s="365"/>
      <c r="I50" s="365"/>
      <c r="J50" s="365"/>
      <c r="K50" s="247"/>
    </row>
    <row r="51" spans="2:11" ht="5.25" customHeight="1" x14ac:dyDescent="0.3">
      <c r="B51" s="246"/>
      <c r="C51" s="248"/>
      <c r="D51" s="248"/>
      <c r="E51" s="248"/>
      <c r="F51" s="248"/>
      <c r="G51" s="248"/>
      <c r="H51" s="248"/>
      <c r="I51" s="248"/>
      <c r="J51" s="248"/>
      <c r="K51" s="247"/>
    </row>
    <row r="52" spans="2:11" ht="15" customHeight="1" x14ac:dyDescent="0.3">
      <c r="B52" s="246"/>
      <c r="C52" s="366" t="s">
        <v>455</v>
      </c>
      <c r="D52" s="366"/>
      <c r="E52" s="366"/>
      <c r="F52" s="366"/>
      <c r="G52" s="366"/>
      <c r="H52" s="366"/>
      <c r="I52" s="366"/>
      <c r="J52" s="366"/>
      <c r="K52" s="247"/>
    </row>
    <row r="53" spans="2:11" ht="15" customHeight="1" x14ac:dyDescent="0.3">
      <c r="B53" s="246"/>
      <c r="C53" s="366" t="s">
        <v>456</v>
      </c>
      <c r="D53" s="366"/>
      <c r="E53" s="366"/>
      <c r="F53" s="366"/>
      <c r="G53" s="366"/>
      <c r="H53" s="366"/>
      <c r="I53" s="366"/>
      <c r="J53" s="366"/>
      <c r="K53" s="247"/>
    </row>
    <row r="54" spans="2:11" ht="12.75" customHeight="1" x14ac:dyDescent="0.3">
      <c r="B54" s="246"/>
      <c r="C54" s="249"/>
      <c r="D54" s="249"/>
      <c r="E54" s="249"/>
      <c r="F54" s="249"/>
      <c r="G54" s="249"/>
      <c r="H54" s="249"/>
      <c r="I54" s="249"/>
      <c r="J54" s="249"/>
      <c r="K54" s="247"/>
    </row>
    <row r="55" spans="2:11" ht="15" customHeight="1" x14ac:dyDescent="0.3">
      <c r="B55" s="246"/>
      <c r="C55" s="366" t="s">
        <v>457</v>
      </c>
      <c r="D55" s="366"/>
      <c r="E55" s="366"/>
      <c r="F55" s="366"/>
      <c r="G55" s="366"/>
      <c r="H55" s="366"/>
      <c r="I55" s="366"/>
      <c r="J55" s="366"/>
      <c r="K55" s="247"/>
    </row>
    <row r="56" spans="2:11" ht="15" customHeight="1" x14ac:dyDescent="0.3">
      <c r="B56" s="246"/>
      <c r="C56" s="251"/>
      <c r="D56" s="366" t="s">
        <v>458</v>
      </c>
      <c r="E56" s="366"/>
      <c r="F56" s="366"/>
      <c r="G56" s="366"/>
      <c r="H56" s="366"/>
      <c r="I56" s="366"/>
      <c r="J56" s="366"/>
      <c r="K56" s="247"/>
    </row>
    <row r="57" spans="2:11" ht="15" customHeight="1" x14ac:dyDescent="0.3">
      <c r="B57" s="246"/>
      <c r="C57" s="251"/>
      <c r="D57" s="366" t="s">
        <v>459</v>
      </c>
      <c r="E57" s="366"/>
      <c r="F57" s="366"/>
      <c r="G57" s="366"/>
      <c r="H57" s="366"/>
      <c r="I57" s="366"/>
      <c r="J57" s="366"/>
      <c r="K57" s="247"/>
    </row>
    <row r="58" spans="2:11" ht="15" customHeight="1" x14ac:dyDescent="0.3">
      <c r="B58" s="246"/>
      <c r="C58" s="251"/>
      <c r="D58" s="366" t="s">
        <v>460</v>
      </c>
      <c r="E58" s="366"/>
      <c r="F58" s="366"/>
      <c r="G58" s="366"/>
      <c r="H58" s="366"/>
      <c r="I58" s="366"/>
      <c r="J58" s="366"/>
      <c r="K58" s="247"/>
    </row>
    <row r="59" spans="2:11" ht="15" customHeight="1" x14ac:dyDescent="0.3">
      <c r="B59" s="246"/>
      <c r="C59" s="251"/>
      <c r="D59" s="366" t="s">
        <v>461</v>
      </c>
      <c r="E59" s="366"/>
      <c r="F59" s="366"/>
      <c r="G59" s="366"/>
      <c r="H59" s="366"/>
      <c r="I59" s="366"/>
      <c r="J59" s="366"/>
      <c r="K59" s="247"/>
    </row>
    <row r="60" spans="2:11" ht="15" customHeight="1" x14ac:dyDescent="0.3">
      <c r="B60" s="246"/>
      <c r="C60" s="251"/>
      <c r="D60" s="368" t="s">
        <v>462</v>
      </c>
      <c r="E60" s="368"/>
      <c r="F60" s="368"/>
      <c r="G60" s="368"/>
      <c r="H60" s="368"/>
      <c r="I60" s="368"/>
      <c r="J60" s="368"/>
      <c r="K60" s="247"/>
    </row>
    <row r="61" spans="2:11" ht="15" customHeight="1" x14ac:dyDescent="0.3">
      <c r="B61" s="246"/>
      <c r="C61" s="251"/>
      <c r="D61" s="366" t="s">
        <v>463</v>
      </c>
      <c r="E61" s="366"/>
      <c r="F61" s="366"/>
      <c r="G61" s="366"/>
      <c r="H61" s="366"/>
      <c r="I61" s="366"/>
      <c r="J61" s="366"/>
      <c r="K61" s="247"/>
    </row>
    <row r="62" spans="2:11" ht="12.75" customHeight="1" x14ac:dyDescent="0.3">
      <c r="B62" s="246"/>
      <c r="C62" s="251"/>
      <c r="D62" s="251"/>
      <c r="E62" s="254"/>
      <c r="F62" s="251"/>
      <c r="G62" s="251"/>
      <c r="H62" s="251"/>
      <c r="I62" s="251"/>
      <c r="J62" s="251"/>
      <c r="K62" s="247"/>
    </row>
    <row r="63" spans="2:11" ht="15" customHeight="1" x14ac:dyDescent="0.3">
      <c r="B63" s="246"/>
      <c r="C63" s="251"/>
      <c r="D63" s="366" t="s">
        <v>464</v>
      </c>
      <c r="E63" s="366"/>
      <c r="F63" s="366"/>
      <c r="G63" s="366"/>
      <c r="H63" s="366"/>
      <c r="I63" s="366"/>
      <c r="J63" s="366"/>
      <c r="K63" s="247"/>
    </row>
    <row r="64" spans="2:11" ht="15" customHeight="1" x14ac:dyDescent="0.3">
      <c r="B64" s="246"/>
      <c r="C64" s="251"/>
      <c r="D64" s="368" t="s">
        <v>465</v>
      </c>
      <c r="E64" s="368"/>
      <c r="F64" s="368"/>
      <c r="G64" s="368"/>
      <c r="H64" s="368"/>
      <c r="I64" s="368"/>
      <c r="J64" s="368"/>
      <c r="K64" s="247"/>
    </row>
    <row r="65" spans="2:11" ht="15" customHeight="1" x14ac:dyDescent="0.3">
      <c r="B65" s="246"/>
      <c r="C65" s="251"/>
      <c r="D65" s="366" t="s">
        <v>466</v>
      </c>
      <c r="E65" s="366"/>
      <c r="F65" s="366"/>
      <c r="G65" s="366"/>
      <c r="H65" s="366"/>
      <c r="I65" s="366"/>
      <c r="J65" s="366"/>
      <c r="K65" s="247"/>
    </row>
    <row r="66" spans="2:11" ht="15" customHeight="1" x14ac:dyDescent="0.3">
      <c r="B66" s="246"/>
      <c r="C66" s="251"/>
      <c r="D66" s="366" t="s">
        <v>467</v>
      </c>
      <c r="E66" s="366"/>
      <c r="F66" s="366"/>
      <c r="G66" s="366"/>
      <c r="H66" s="366"/>
      <c r="I66" s="366"/>
      <c r="J66" s="366"/>
      <c r="K66" s="247"/>
    </row>
    <row r="67" spans="2:11" ht="15" customHeight="1" x14ac:dyDescent="0.3">
      <c r="B67" s="246"/>
      <c r="C67" s="251"/>
      <c r="D67" s="366" t="s">
        <v>468</v>
      </c>
      <c r="E67" s="366"/>
      <c r="F67" s="366"/>
      <c r="G67" s="366"/>
      <c r="H67" s="366"/>
      <c r="I67" s="366"/>
      <c r="J67" s="366"/>
      <c r="K67" s="247"/>
    </row>
    <row r="68" spans="2:11" ht="15" customHeight="1" x14ac:dyDescent="0.3">
      <c r="B68" s="246"/>
      <c r="C68" s="251"/>
      <c r="D68" s="366" t="s">
        <v>469</v>
      </c>
      <c r="E68" s="366"/>
      <c r="F68" s="366"/>
      <c r="G68" s="366"/>
      <c r="H68" s="366"/>
      <c r="I68" s="366"/>
      <c r="J68" s="366"/>
      <c r="K68" s="247"/>
    </row>
    <row r="69" spans="2:11" ht="12.75" customHeight="1" x14ac:dyDescent="0.3">
      <c r="B69" s="255"/>
      <c r="C69" s="256"/>
      <c r="D69" s="256"/>
      <c r="E69" s="256"/>
      <c r="F69" s="256"/>
      <c r="G69" s="256"/>
      <c r="H69" s="256"/>
      <c r="I69" s="256"/>
      <c r="J69" s="256"/>
      <c r="K69" s="257"/>
    </row>
    <row r="70" spans="2:11" ht="18.75" customHeight="1" x14ac:dyDescent="0.3">
      <c r="B70" s="258"/>
      <c r="C70" s="258"/>
      <c r="D70" s="258"/>
      <c r="E70" s="258"/>
      <c r="F70" s="258"/>
      <c r="G70" s="258"/>
      <c r="H70" s="258"/>
      <c r="I70" s="258"/>
      <c r="J70" s="258"/>
      <c r="K70" s="259"/>
    </row>
    <row r="71" spans="2:11" ht="18.75" customHeight="1" x14ac:dyDescent="0.3">
      <c r="B71" s="259"/>
      <c r="C71" s="259"/>
      <c r="D71" s="259"/>
      <c r="E71" s="259"/>
      <c r="F71" s="259"/>
      <c r="G71" s="259"/>
      <c r="H71" s="259"/>
      <c r="I71" s="259"/>
      <c r="J71" s="259"/>
      <c r="K71" s="259"/>
    </row>
    <row r="72" spans="2:11" ht="7.5" customHeight="1" x14ac:dyDescent="0.3">
      <c r="B72" s="260"/>
      <c r="C72" s="261"/>
      <c r="D72" s="261"/>
      <c r="E72" s="261"/>
      <c r="F72" s="261"/>
      <c r="G72" s="261"/>
      <c r="H72" s="261"/>
      <c r="I72" s="261"/>
      <c r="J72" s="261"/>
      <c r="K72" s="262"/>
    </row>
    <row r="73" spans="2:11" ht="45" customHeight="1" x14ac:dyDescent="0.3">
      <c r="B73" s="263"/>
      <c r="C73" s="369" t="s">
        <v>94</v>
      </c>
      <c r="D73" s="369"/>
      <c r="E73" s="369"/>
      <c r="F73" s="369"/>
      <c r="G73" s="369"/>
      <c r="H73" s="369"/>
      <c r="I73" s="369"/>
      <c r="J73" s="369"/>
      <c r="K73" s="264"/>
    </row>
    <row r="74" spans="2:11" ht="17.25" customHeight="1" x14ac:dyDescent="0.3">
      <c r="B74" s="263"/>
      <c r="C74" s="265" t="s">
        <v>470</v>
      </c>
      <c r="D74" s="265"/>
      <c r="E74" s="265"/>
      <c r="F74" s="265" t="s">
        <v>471</v>
      </c>
      <c r="G74" s="266"/>
      <c r="H74" s="265" t="s">
        <v>116</v>
      </c>
      <c r="I74" s="265" t="s">
        <v>55</v>
      </c>
      <c r="J74" s="265" t="s">
        <v>472</v>
      </c>
      <c r="K74" s="264"/>
    </row>
    <row r="75" spans="2:11" ht="17.25" customHeight="1" x14ac:dyDescent="0.3">
      <c r="B75" s="263"/>
      <c r="C75" s="267" t="s">
        <v>473</v>
      </c>
      <c r="D75" s="267"/>
      <c r="E75" s="267"/>
      <c r="F75" s="268" t="s">
        <v>474</v>
      </c>
      <c r="G75" s="269"/>
      <c r="H75" s="267"/>
      <c r="I75" s="267"/>
      <c r="J75" s="267" t="s">
        <v>475</v>
      </c>
      <c r="K75" s="264"/>
    </row>
    <row r="76" spans="2:11" ht="5.25" customHeight="1" x14ac:dyDescent="0.3">
      <c r="B76" s="263"/>
      <c r="C76" s="270"/>
      <c r="D76" s="270"/>
      <c r="E76" s="270"/>
      <c r="F76" s="270"/>
      <c r="G76" s="271"/>
      <c r="H76" s="270"/>
      <c r="I76" s="270"/>
      <c r="J76" s="270"/>
      <c r="K76" s="264"/>
    </row>
    <row r="77" spans="2:11" ht="15" customHeight="1" x14ac:dyDescent="0.3">
      <c r="B77" s="263"/>
      <c r="C77" s="253" t="s">
        <v>51</v>
      </c>
      <c r="D77" s="270"/>
      <c r="E77" s="270"/>
      <c r="F77" s="272" t="s">
        <v>476</v>
      </c>
      <c r="G77" s="271"/>
      <c r="H77" s="253" t="s">
        <v>477</v>
      </c>
      <c r="I77" s="253" t="s">
        <v>478</v>
      </c>
      <c r="J77" s="253">
        <v>20</v>
      </c>
      <c r="K77" s="264"/>
    </row>
    <row r="78" spans="2:11" ht="15" customHeight="1" x14ac:dyDescent="0.3">
      <c r="B78" s="263"/>
      <c r="C78" s="253" t="s">
        <v>479</v>
      </c>
      <c r="D78" s="253"/>
      <c r="E78" s="253"/>
      <c r="F78" s="272" t="s">
        <v>476</v>
      </c>
      <c r="G78" s="271"/>
      <c r="H78" s="253" t="s">
        <v>480</v>
      </c>
      <c r="I78" s="253" t="s">
        <v>478</v>
      </c>
      <c r="J78" s="253">
        <v>120</v>
      </c>
      <c r="K78" s="264"/>
    </row>
    <row r="79" spans="2:11" ht="15" customHeight="1" x14ac:dyDescent="0.3">
      <c r="B79" s="273"/>
      <c r="C79" s="253" t="s">
        <v>481</v>
      </c>
      <c r="D79" s="253"/>
      <c r="E79" s="253"/>
      <c r="F79" s="272" t="s">
        <v>482</v>
      </c>
      <c r="G79" s="271"/>
      <c r="H79" s="253" t="s">
        <v>483</v>
      </c>
      <c r="I79" s="253" t="s">
        <v>478</v>
      </c>
      <c r="J79" s="253">
        <v>50</v>
      </c>
      <c r="K79" s="264"/>
    </row>
    <row r="80" spans="2:11" ht="15" customHeight="1" x14ac:dyDescent="0.3">
      <c r="B80" s="273"/>
      <c r="C80" s="253" t="s">
        <v>484</v>
      </c>
      <c r="D80" s="253"/>
      <c r="E80" s="253"/>
      <c r="F80" s="272" t="s">
        <v>476</v>
      </c>
      <c r="G80" s="271"/>
      <c r="H80" s="253" t="s">
        <v>485</v>
      </c>
      <c r="I80" s="253" t="s">
        <v>486</v>
      </c>
      <c r="J80" s="253"/>
      <c r="K80" s="264"/>
    </row>
    <row r="81" spans="2:11" ht="15" customHeight="1" x14ac:dyDescent="0.3">
      <c r="B81" s="273"/>
      <c r="C81" s="274" t="s">
        <v>487</v>
      </c>
      <c r="D81" s="274"/>
      <c r="E81" s="274"/>
      <c r="F81" s="275" t="s">
        <v>482</v>
      </c>
      <c r="G81" s="274"/>
      <c r="H81" s="274" t="s">
        <v>488</v>
      </c>
      <c r="I81" s="274" t="s">
        <v>478</v>
      </c>
      <c r="J81" s="274">
        <v>15</v>
      </c>
      <c r="K81" s="264"/>
    </row>
    <row r="82" spans="2:11" ht="15" customHeight="1" x14ac:dyDescent="0.3">
      <c r="B82" s="273"/>
      <c r="C82" s="274" t="s">
        <v>489</v>
      </c>
      <c r="D82" s="274"/>
      <c r="E82" s="274"/>
      <c r="F82" s="275" t="s">
        <v>482</v>
      </c>
      <c r="G82" s="274"/>
      <c r="H82" s="274" t="s">
        <v>490</v>
      </c>
      <c r="I82" s="274" t="s">
        <v>478</v>
      </c>
      <c r="J82" s="274">
        <v>15</v>
      </c>
      <c r="K82" s="264"/>
    </row>
    <row r="83" spans="2:11" ht="15" customHeight="1" x14ac:dyDescent="0.3">
      <c r="B83" s="273"/>
      <c r="C83" s="274" t="s">
        <v>491</v>
      </c>
      <c r="D83" s="274"/>
      <c r="E83" s="274"/>
      <c r="F83" s="275" t="s">
        <v>482</v>
      </c>
      <c r="G83" s="274"/>
      <c r="H83" s="274" t="s">
        <v>492</v>
      </c>
      <c r="I83" s="274" t="s">
        <v>478</v>
      </c>
      <c r="J83" s="274">
        <v>20</v>
      </c>
      <c r="K83" s="264"/>
    </row>
    <row r="84" spans="2:11" ht="15" customHeight="1" x14ac:dyDescent="0.3">
      <c r="B84" s="273"/>
      <c r="C84" s="274" t="s">
        <v>493</v>
      </c>
      <c r="D84" s="274"/>
      <c r="E84" s="274"/>
      <c r="F84" s="275" t="s">
        <v>482</v>
      </c>
      <c r="G84" s="274"/>
      <c r="H84" s="274" t="s">
        <v>494</v>
      </c>
      <c r="I84" s="274" t="s">
        <v>478</v>
      </c>
      <c r="J84" s="274">
        <v>20</v>
      </c>
      <c r="K84" s="264"/>
    </row>
    <row r="85" spans="2:11" ht="15" customHeight="1" x14ac:dyDescent="0.3">
      <c r="B85" s="273"/>
      <c r="C85" s="253" t="s">
        <v>495</v>
      </c>
      <c r="D85" s="253"/>
      <c r="E85" s="253"/>
      <c r="F85" s="272" t="s">
        <v>482</v>
      </c>
      <c r="G85" s="271"/>
      <c r="H85" s="253" t="s">
        <v>496</v>
      </c>
      <c r="I85" s="253" t="s">
        <v>478</v>
      </c>
      <c r="J85" s="253">
        <v>50</v>
      </c>
      <c r="K85" s="264"/>
    </row>
    <row r="86" spans="2:11" ht="15" customHeight="1" x14ac:dyDescent="0.3">
      <c r="B86" s="273"/>
      <c r="C86" s="253" t="s">
        <v>497</v>
      </c>
      <c r="D86" s="253"/>
      <c r="E86" s="253"/>
      <c r="F86" s="272" t="s">
        <v>482</v>
      </c>
      <c r="G86" s="271"/>
      <c r="H86" s="253" t="s">
        <v>498</v>
      </c>
      <c r="I86" s="253" t="s">
        <v>478</v>
      </c>
      <c r="J86" s="253">
        <v>20</v>
      </c>
      <c r="K86" s="264"/>
    </row>
    <row r="87" spans="2:11" ht="15" customHeight="1" x14ac:dyDescent="0.3">
      <c r="B87" s="273"/>
      <c r="C87" s="253" t="s">
        <v>499</v>
      </c>
      <c r="D87" s="253"/>
      <c r="E87" s="253"/>
      <c r="F87" s="272" t="s">
        <v>482</v>
      </c>
      <c r="G87" s="271"/>
      <c r="H87" s="253" t="s">
        <v>500</v>
      </c>
      <c r="I87" s="253" t="s">
        <v>478</v>
      </c>
      <c r="J87" s="253">
        <v>20</v>
      </c>
      <c r="K87" s="264"/>
    </row>
    <row r="88" spans="2:11" ht="15" customHeight="1" x14ac:dyDescent="0.3">
      <c r="B88" s="273"/>
      <c r="C88" s="253" t="s">
        <v>501</v>
      </c>
      <c r="D88" s="253"/>
      <c r="E88" s="253"/>
      <c r="F88" s="272" t="s">
        <v>482</v>
      </c>
      <c r="G88" s="271"/>
      <c r="H88" s="253" t="s">
        <v>502</v>
      </c>
      <c r="I88" s="253" t="s">
        <v>478</v>
      </c>
      <c r="J88" s="253">
        <v>50</v>
      </c>
      <c r="K88" s="264"/>
    </row>
    <row r="89" spans="2:11" ht="15" customHeight="1" x14ac:dyDescent="0.3">
      <c r="B89" s="273"/>
      <c r="C89" s="253" t="s">
        <v>503</v>
      </c>
      <c r="D89" s="253"/>
      <c r="E89" s="253"/>
      <c r="F89" s="272" t="s">
        <v>482</v>
      </c>
      <c r="G89" s="271"/>
      <c r="H89" s="253" t="s">
        <v>503</v>
      </c>
      <c r="I89" s="253" t="s">
        <v>478</v>
      </c>
      <c r="J89" s="253">
        <v>50</v>
      </c>
      <c r="K89" s="264"/>
    </row>
    <row r="90" spans="2:11" ht="15" customHeight="1" x14ac:dyDescent="0.3">
      <c r="B90" s="273"/>
      <c r="C90" s="253" t="s">
        <v>121</v>
      </c>
      <c r="D90" s="253"/>
      <c r="E90" s="253"/>
      <c r="F90" s="272" t="s">
        <v>482</v>
      </c>
      <c r="G90" s="271"/>
      <c r="H90" s="253" t="s">
        <v>504</v>
      </c>
      <c r="I90" s="253" t="s">
        <v>478</v>
      </c>
      <c r="J90" s="253">
        <v>255</v>
      </c>
      <c r="K90" s="264"/>
    </row>
    <row r="91" spans="2:11" ht="15" customHeight="1" x14ac:dyDescent="0.3">
      <c r="B91" s="273"/>
      <c r="C91" s="253" t="s">
        <v>505</v>
      </c>
      <c r="D91" s="253"/>
      <c r="E91" s="253"/>
      <c r="F91" s="272" t="s">
        <v>476</v>
      </c>
      <c r="G91" s="271"/>
      <c r="H91" s="253" t="s">
        <v>506</v>
      </c>
      <c r="I91" s="253" t="s">
        <v>507</v>
      </c>
      <c r="J91" s="253"/>
      <c r="K91" s="264"/>
    </row>
    <row r="92" spans="2:11" ht="15" customHeight="1" x14ac:dyDescent="0.3">
      <c r="B92" s="273"/>
      <c r="C92" s="253" t="s">
        <v>508</v>
      </c>
      <c r="D92" s="253"/>
      <c r="E92" s="253"/>
      <c r="F92" s="272" t="s">
        <v>476</v>
      </c>
      <c r="G92" s="271"/>
      <c r="H92" s="253" t="s">
        <v>509</v>
      </c>
      <c r="I92" s="253" t="s">
        <v>510</v>
      </c>
      <c r="J92" s="253"/>
      <c r="K92" s="264"/>
    </row>
    <row r="93" spans="2:11" ht="15" customHeight="1" x14ac:dyDescent="0.3">
      <c r="B93" s="273"/>
      <c r="C93" s="253" t="s">
        <v>511</v>
      </c>
      <c r="D93" s="253"/>
      <c r="E93" s="253"/>
      <c r="F93" s="272" t="s">
        <v>476</v>
      </c>
      <c r="G93" s="271"/>
      <c r="H93" s="253" t="s">
        <v>511</v>
      </c>
      <c r="I93" s="253" t="s">
        <v>510</v>
      </c>
      <c r="J93" s="253"/>
      <c r="K93" s="264"/>
    </row>
    <row r="94" spans="2:11" ht="15" customHeight="1" x14ac:dyDescent="0.3">
      <c r="B94" s="273"/>
      <c r="C94" s="253" t="s">
        <v>36</v>
      </c>
      <c r="D94" s="253"/>
      <c r="E94" s="253"/>
      <c r="F94" s="272" t="s">
        <v>476</v>
      </c>
      <c r="G94" s="271"/>
      <c r="H94" s="253" t="s">
        <v>512</v>
      </c>
      <c r="I94" s="253" t="s">
        <v>510</v>
      </c>
      <c r="J94" s="253"/>
      <c r="K94" s="264"/>
    </row>
    <row r="95" spans="2:11" ht="15" customHeight="1" x14ac:dyDescent="0.3">
      <c r="B95" s="273"/>
      <c r="C95" s="253" t="s">
        <v>46</v>
      </c>
      <c r="D95" s="253"/>
      <c r="E95" s="253"/>
      <c r="F95" s="272" t="s">
        <v>476</v>
      </c>
      <c r="G95" s="271"/>
      <c r="H95" s="253" t="s">
        <v>513</v>
      </c>
      <c r="I95" s="253" t="s">
        <v>510</v>
      </c>
      <c r="J95" s="253"/>
      <c r="K95" s="264"/>
    </row>
    <row r="96" spans="2:11" ht="15" customHeight="1" x14ac:dyDescent="0.3">
      <c r="B96" s="276"/>
      <c r="C96" s="277"/>
      <c r="D96" s="277"/>
      <c r="E96" s="277"/>
      <c r="F96" s="277"/>
      <c r="G96" s="277"/>
      <c r="H96" s="277"/>
      <c r="I96" s="277"/>
      <c r="J96" s="277"/>
      <c r="K96" s="278"/>
    </row>
    <row r="97" spans="2:11" ht="18.75" customHeight="1" x14ac:dyDescent="0.3">
      <c r="B97" s="279"/>
      <c r="C97" s="280"/>
      <c r="D97" s="280"/>
      <c r="E97" s="280"/>
      <c r="F97" s="280"/>
      <c r="G97" s="280"/>
      <c r="H97" s="280"/>
      <c r="I97" s="280"/>
      <c r="J97" s="280"/>
      <c r="K97" s="279"/>
    </row>
    <row r="98" spans="2:11" ht="18.75" customHeight="1" x14ac:dyDescent="0.3">
      <c r="B98" s="259"/>
      <c r="C98" s="259"/>
      <c r="D98" s="259"/>
      <c r="E98" s="259"/>
      <c r="F98" s="259"/>
      <c r="G98" s="259"/>
      <c r="H98" s="259"/>
      <c r="I98" s="259"/>
      <c r="J98" s="259"/>
      <c r="K98" s="259"/>
    </row>
    <row r="99" spans="2:11" ht="7.5" customHeight="1" x14ac:dyDescent="0.3">
      <c r="B99" s="260"/>
      <c r="C99" s="261"/>
      <c r="D99" s="261"/>
      <c r="E99" s="261"/>
      <c r="F99" s="261"/>
      <c r="G99" s="261"/>
      <c r="H99" s="261"/>
      <c r="I99" s="261"/>
      <c r="J99" s="261"/>
      <c r="K99" s="262"/>
    </row>
    <row r="100" spans="2:11" ht="45" customHeight="1" x14ac:dyDescent="0.3">
      <c r="B100" s="263"/>
      <c r="C100" s="369" t="s">
        <v>514</v>
      </c>
      <c r="D100" s="369"/>
      <c r="E100" s="369"/>
      <c r="F100" s="369"/>
      <c r="G100" s="369"/>
      <c r="H100" s="369"/>
      <c r="I100" s="369"/>
      <c r="J100" s="369"/>
      <c r="K100" s="264"/>
    </row>
    <row r="101" spans="2:11" ht="17.25" customHeight="1" x14ac:dyDescent="0.3">
      <c r="B101" s="263"/>
      <c r="C101" s="265" t="s">
        <v>470</v>
      </c>
      <c r="D101" s="265"/>
      <c r="E101" s="265"/>
      <c r="F101" s="265" t="s">
        <v>471</v>
      </c>
      <c r="G101" s="266"/>
      <c r="H101" s="265" t="s">
        <v>116</v>
      </c>
      <c r="I101" s="265" t="s">
        <v>55</v>
      </c>
      <c r="J101" s="265" t="s">
        <v>472</v>
      </c>
      <c r="K101" s="264"/>
    </row>
    <row r="102" spans="2:11" ht="17.25" customHeight="1" x14ac:dyDescent="0.3">
      <c r="B102" s="263"/>
      <c r="C102" s="267" t="s">
        <v>473</v>
      </c>
      <c r="D102" s="267"/>
      <c r="E102" s="267"/>
      <c r="F102" s="268" t="s">
        <v>474</v>
      </c>
      <c r="G102" s="269"/>
      <c r="H102" s="267"/>
      <c r="I102" s="267"/>
      <c r="J102" s="267" t="s">
        <v>475</v>
      </c>
      <c r="K102" s="264"/>
    </row>
    <row r="103" spans="2:11" ht="5.25" customHeight="1" x14ac:dyDescent="0.3">
      <c r="B103" s="263"/>
      <c r="C103" s="265"/>
      <c r="D103" s="265"/>
      <c r="E103" s="265"/>
      <c r="F103" s="265"/>
      <c r="G103" s="281"/>
      <c r="H103" s="265"/>
      <c r="I103" s="265"/>
      <c r="J103" s="265"/>
      <c r="K103" s="264"/>
    </row>
    <row r="104" spans="2:11" ht="15" customHeight="1" x14ac:dyDescent="0.3">
      <c r="B104" s="263"/>
      <c r="C104" s="253" t="s">
        <v>51</v>
      </c>
      <c r="D104" s="270"/>
      <c r="E104" s="270"/>
      <c r="F104" s="272" t="s">
        <v>476</v>
      </c>
      <c r="G104" s="281"/>
      <c r="H104" s="253" t="s">
        <v>515</v>
      </c>
      <c r="I104" s="253" t="s">
        <v>478</v>
      </c>
      <c r="J104" s="253">
        <v>20</v>
      </c>
      <c r="K104" s="264"/>
    </row>
    <row r="105" spans="2:11" ht="15" customHeight="1" x14ac:dyDescent="0.3">
      <c r="B105" s="263"/>
      <c r="C105" s="253" t="s">
        <v>479</v>
      </c>
      <c r="D105" s="253"/>
      <c r="E105" s="253"/>
      <c r="F105" s="272" t="s">
        <v>476</v>
      </c>
      <c r="G105" s="253"/>
      <c r="H105" s="253" t="s">
        <v>515</v>
      </c>
      <c r="I105" s="253" t="s">
        <v>478</v>
      </c>
      <c r="J105" s="253">
        <v>120</v>
      </c>
      <c r="K105" s="264"/>
    </row>
    <row r="106" spans="2:11" ht="15" customHeight="1" x14ac:dyDescent="0.3">
      <c r="B106" s="273"/>
      <c r="C106" s="253" t="s">
        <v>481</v>
      </c>
      <c r="D106" s="253"/>
      <c r="E106" s="253"/>
      <c r="F106" s="272" t="s">
        <v>482</v>
      </c>
      <c r="G106" s="253"/>
      <c r="H106" s="253" t="s">
        <v>515</v>
      </c>
      <c r="I106" s="253" t="s">
        <v>478</v>
      </c>
      <c r="J106" s="253">
        <v>50</v>
      </c>
      <c r="K106" s="264"/>
    </row>
    <row r="107" spans="2:11" ht="15" customHeight="1" x14ac:dyDescent="0.3">
      <c r="B107" s="273"/>
      <c r="C107" s="253" t="s">
        <v>484</v>
      </c>
      <c r="D107" s="253"/>
      <c r="E107" s="253"/>
      <c r="F107" s="272" t="s">
        <v>476</v>
      </c>
      <c r="G107" s="253"/>
      <c r="H107" s="253" t="s">
        <v>515</v>
      </c>
      <c r="I107" s="253" t="s">
        <v>486</v>
      </c>
      <c r="J107" s="253"/>
      <c r="K107" s="264"/>
    </row>
    <row r="108" spans="2:11" ht="15" customHeight="1" x14ac:dyDescent="0.3">
      <c r="B108" s="273"/>
      <c r="C108" s="253" t="s">
        <v>495</v>
      </c>
      <c r="D108" s="253"/>
      <c r="E108" s="253"/>
      <c r="F108" s="272" t="s">
        <v>482</v>
      </c>
      <c r="G108" s="253"/>
      <c r="H108" s="253" t="s">
        <v>515</v>
      </c>
      <c r="I108" s="253" t="s">
        <v>478</v>
      </c>
      <c r="J108" s="253">
        <v>50</v>
      </c>
      <c r="K108" s="264"/>
    </row>
    <row r="109" spans="2:11" ht="15" customHeight="1" x14ac:dyDescent="0.3">
      <c r="B109" s="273"/>
      <c r="C109" s="253" t="s">
        <v>503</v>
      </c>
      <c r="D109" s="253"/>
      <c r="E109" s="253"/>
      <c r="F109" s="272" t="s">
        <v>482</v>
      </c>
      <c r="G109" s="253"/>
      <c r="H109" s="253" t="s">
        <v>515</v>
      </c>
      <c r="I109" s="253" t="s">
        <v>478</v>
      </c>
      <c r="J109" s="253">
        <v>50</v>
      </c>
      <c r="K109" s="264"/>
    </row>
    <row r="110" spans="2:11" ht="15" customHeight="1" x14ac:dyDescent="0.3">
      <c r="B110" s="273"/>
      <c r="C110" s="253" t="s">
        <v>501</v>
      </c>
      <c r="D110" s="253"/>
      <c r="E110" s="253"/>
      <c r="F110" s="272" t="s">
        <v>482</v>
      </c>
      <c r="G110" s="253"/>
      <c r="H110" s="253" t="s">
        <v>515</v>
      </c>
      <c r="I110" s="253" t="s">
        <v>478</v>
      </c>
      <c r="J110" s="253">
        <v>50</v>
      </c>
      <c r="K110" s="264"/>
    </row>
    <row r="111" spans="2:11" ht="15" customHeight="1" x14ac:dyDescent="0.3">
      <c r="B111" s="273"/>
      <c r="C111" s="253" t="s">
        <v>51</v>
      </c>
      <c r="D111" s="253"/>
      <c r="E111" s="253"/>
      <c r="F111" s="272" t="s">
        <v>476</v>
      </c>
      <c r="G111" s="253"/>
      <c r="H111" s="253" t="s">
        <v>516</v>
      </c>
      <c r="I111" s="253" t="s">
        <v>478</v>
      </c>
      <c r="J111" s="253">
        <v>20</v>
      </c>
      <c r="K111" s="264"/>
    </row>
    <row r="112" spans="2:11" ht="15" customHeight="1" x14ac:dyDescent="0.3">
      <c r="B112" s="273"/>
      <c r="C112" s="253" t="s">
        <v>517</v>
      </c>
      <c r="D112" s="253"/>
      <c r="E112" s="253"/>
      <c r="F112" s="272" t="s">
        <v>476</v>
      </c>
      <c r="G112" s="253"/>
      <c r="H112" s="253" t="s">
        <v>518</v>
      </c>
      <c r="I112" s="253" t="s">
        <v>478</v>
      </c>
      <c r="J112" s="253">
        <v>120</v>
      </c>
      <c r="K112" s="264"/>
    </row>
    <row r="113" spans="2:11" ht="15" customHeight="1" x14ac:dyDescent="0.3">
      <c r="B113" s="273"/>
      <c r="C113" s="253" t="s">
        <v>36</v>
      </c>
      <c r="D113" s="253"/>
      <c r="E113" s="253"/>
      <c r="F113" s="272" t="s">
        <v>476</v>
      </c>
      <c r="G113" s="253"/>
      <c r="H113" s="253" t="s">
        <v>519</v>
      </c>
      <c r="I113" s="253" t="s">
        <v>510</v>
      </c>
      <c r="J113" s="253"/>
      <c r="K113" s="264"/>
    </row>
    <row r="114" spans="2:11" ht="15" customHeight="1" x14ac:dyDescent="0.3">
      <c r="B114" s="273"/>
      <c r="C114" s="253" t="s">
        <v>46</v>
      </c>
      <c r="D114" s="253"/>
      <c r="E114" s="253"/>
      <c r="F114" s="272" t="s">
        <v>476</v>
      </c>
      <c r="G114" s="253"/>
      <c r="H114" s="253" t="s">
        <v>520</v>
      </c>
      <c r="I114" s="253" t="s">
        <v>510</v>
      </c>
      <c r="J114" s="253"/>
      <c r="K114" s="264"/>
    </row>
    <row r="115" spans="2:11" ht="15" customHeight="1" x14ac:dyDescent="0.3">
      <c r="B115" s="273"/>
      <c r="C115" s="253" t="s">
        <v>55</v>
      </c>
      <c r="D115" s="253"/>
      <c r="E115" s="253"/>
      <c r="F115" s="272" t="s">
        <v>476</v>
      </c>
      <c r="G115" s="253"/>
      <c r="H115" s="253" t="s">
        <v>521</v>
      </c>
      <c r="I115" s="253" t="s">
        <v>522</v>
      </c>
      <c r="J115" s="253"/>
      <c r="K115" s="264"/>
    </row>
    <row r="116" spans="2:11" ht="15" customHeight="1" x14ac:dyDescent="0.3">
      <c r="B116" s="276"/>
      <c r="C116" s="282"/>
      <c r="D116" s="282"/>
      <c r="E116" s="282"/>
      <c r="F116" s="282"/>
      <c r="G116" s="282"/>
      <c r="H116" s="282"/>
      <c r="I116" s="282"/>
      <c r="J116" s="282"/>
      <c r="K116" s="278"/>
    </row>
    <row r="117" spans="2:11" ht="18.75" customHeight="1" x14ac:dyDescent="0.3">
      <c r="B117" s="283"/>
      <c r="C117" s="249"/>
      <c r="D117" s="249"/>
      <c r="E117" s="249"/>
      <c r="F117" s="284"/>
      <c r="G117" s="249"/>
      <c r="H117" s="249"/>
      <c r="I117" s="249"/>
      <c r="J117" s="249"/>
      <c r="K117" s="283"/>
    </row>
    <row r="118" spans="2:11" ht="18.75" customHeight="1" x14ac:dyDescent="0.3">
      <c r="B118" s="259"/>
      <c r="C118" s="259"/>
      <c r="D118" s="259"/>
      <c r="E118" s="259"/>
      <c r="F118" s="259"/>
      <c r="G118" s="259"/>
      <c r="H118" s="259"/>
      <c r="I118" s="259"/>
      <c r="J118" s="259"/>
      <c r="K118" s="259"/>
    </row>
    <row r="119" spans="2:11" ht="7.5" customHeight="1" x14ac:dyDescent="0.3">
      <c r="B119" s="285"/>
      <c r="C119" s="286"/>
      <c r="D119" s="286"/>
      <c r="E119" s="286"/>
      <c r="F119" s="286"/>
      <c r="G119" s="286"/>
      <c r="H119" s="286"/>
      <c r="I119" s="286"/>
      <c r="J119" s="286"/>
      <c r="K119" s="287"/>
    </row>
    <row r="120" spans="2:11" ht="45" customHeight="1" x14ac:dyDescent="0.3">
      <c r="B120" s="288"/>
      <c r="C120" s="364" t="s">
        <v>523</v>
      </c>
      <c r="D120" s="364"/>
      <c r="E120" s="364"/>
      <c r="F120" s="364"/>
      <c r="G120" s="364"/>
      <c r="H120" s="364"/>
      <c r="I120" s="364"/>
      <c r="J120" s="364"/>
      <c r="K120" s="289"/>
    </row>
    <row r="121" spans="2:11" ht="17.25" customHeight="1" x14ac:dyDescent="0.3">
      <c r="B121" s="290"/>
      <c r="C121" s="265" t="s">
        <v>470</v>
      </c>
      <c r="D121" s="265"/>
      <c r="E121" s="265"/>
      <c r="F121" s="265" t="s">
        <v>471</v>
      </c>
      <c r="G121" s="266"/>
      <c r="H121" s="265" t="s">
        <v>116</v>
      </c>
      <c r="I121" s="265" t="s">
        <v>55</v>
      </c>
      <c r="J121" s="265" t="s">
        <v>472</v>
      </c>
      <c r="K121" s="291"/>
    </row>
    <row r="122" spans="2:11" ht="17.25" customHeight="1" x14ac:dyDescent="0.3">
      <c r="B122" s="290"/>
      <c r="C122" s="267" t="s">
        <v>473</v>
      </c>
      <c r="D122" s="267"/>
      <c r="E122" s="267"/>
      <c r="F122" s="268" t="s">
        <v>474</v>
      </c>
      <c r="G122" s="269"/>
      <c r="H122" s="267"/>
      <c r="I122" s="267"/>
      <c r="J122" s="267" t="s">
        <v>475</v>
      </c>
      <c r="K122" s="291"/>
    </row>
    <row r="123" spans="2:11" ht="5.25" customHeight="1" x14ac:dyDescent="0.3">
      <c r="B123" s="292"/>
      <c r="C123" s="270"/>
      <c r="D123" s="270"/>
      <c r="E123" s="270"/>
      <c r="F123" s="270"/>
      <c r="G123" s="253"/>
      <c r="H123" s="270"/>
      <c r="I123" s="270"/>
      <c r="J123" s="270"/>
      <c r="K123" s="293"/>
    </row>
    <row r="124" spans="2:11" ht="15" customHeight="1" x14ac:dyDescent="0.3">
      <c r="B124" s="292"/>
      <c r="C124" s="253" t="s">
        <v>479</v>
      </c>
      <c r="D124" s="270"/>
      <c r="E124" s="270"/>
      <c r="F124" s="272" t="s">
        <v>476</v>
      </c>
      <c r="G124" s="253"/>
      <c r="H124" s="253" t="s">
        <v>515</v>
      </c>
      <c r="I124" s="253" t="s">
        <v>478</v>
      </c>
      <c r="J124" s="253">
        <v>120</v>
      </c>
      <c r="K124" s="294"/>
    </row>
    <row r="125" spans="2:11" ht="15" customHeight="1" x14ac:dyDescent="0.3">
      <c r="B125" s="292"/>
      <c r="C125" s="253" t="s">
        <v>524</v>
      </c>
      <c r="D125" s="253"/>
      <c r="E125" s="253"/>
      <c r="F125" s="272" t="s">
        <v>476</v>
      </c>
      <c r="G125" s="253"/>
      <c r="H125" s="253" t="s">
        <v>525</v>
      </c>
      <c r="I125" s="253" t="s">
        <v>478</v>
      </c>
      <c r="J125" s="253" t="s">
        <v>526</v>
      </c>
      <c r="K125" s="294"/>
    </row>
    <row r="126" spans="2:11" ht="15" customHeight="1" x14ac:dyDescent="0.3">
      <c r="B126" s="292"/>
      <c r="C126" s="253" t="s">
        <v>425</v>
      </c>
      <c r="D126" s="253"/>
      <c r="E126" s="253"/>
      <c r="F126" s="272" t="s">
        <v>476</v>
      </c>
      <c r="G126" s="253"/>
      <c r="H126" s="253" t="s">
        <v>527</v>
      </c>
      <c r="I126" s="253" t="s">
        <v>478</v>
      </c>
      <c r="J126" s="253" t="s">
        <v>526</v>
      </c>
      <c r="K126" s="294"/>
    </row>
    <row r="127" spans="2:11" ht="15" customHeight="1" x14ac:dyDescent="0.3">
      <c r="B127" s="292"/>
      <c r="C127" s="253" t="s">
        <v>487</v>
      </c>
      <c r="D127" s="253"/>
      <c r="E127" s="253"/>
      <c r="F127" s="272" t="s">
        <v>482</v>
      </c>
      <c r="G127" s="253"/>
      <c r="H127" s="253" t="s">
        <v>488</v>
      </c>
      <c r="I127" s="253" t="s">
        <v>478</v>
      </c>
      <c r="J127" s="253">
        <v>15</v>
      </c>
      <c r="K127" s="294"/>
    </row>
    <row r="128" spans="2:11" ht="15" customHeight="1" x14ac:dyDescent="0.3">
      <c r="B128" s="292"/>
      <c r="C128" s="274" t="s">
        <v>489</v>
      </c>
      <c r="D128" s="274"/>
      <c r="E128" s="274"/>
      <c r="F128" s="275" t="s">
        <v>482</v>
      </c>
      <c r="G128" s="274"/>
      <c r="H128" s="274" t="s">
        <v>490</v>
      </c>
      <c r="I128" s="274" t="s">
        <v>478</v>
      </c>
      <c r="J128" s="274">
        <v>15</v>
      </c>
      <c r="K128" s="294"/>
    </row>
    <row r="129" spans="2:11" ht="15" customHeight="1" x14ac:dyDescent="0.3">
      <c r="B129" s="292"/>
      <c r="C129" s="274" t="s">
        <v>491</v>
      </c>
      <c r="D129" s="274"/>
      <c r="E129" s="274"/>
      <c r="F129" s="275" t="s">
        <v>482</v>
      </c>
      <c r="G129" s="274"/>
      <c r="H129" s="274" t="s">
        <v>492</v>
      </c>
      <c r="I129" s="274" t="s">
        <v>478</v>
      </c>
      <c r="J129" s="274">
        <v>20</v>
      </c>
      <c r="K129" s="294"/>
    </row>
    <row r="130" spans="2:11" ht="15" customHeight="1" x14ac:dyDescent="0.3">
      <c r="B130" s="292"/>
      <c r="C130" s="274" t="s">
        <v>493</v>
      </c>
      <c r="D130" s="274"/>
      <c r="E130" s="274"/>
      <c r="F130" s="275" t="s">
        <v>482</v>
      </c>
      <c r="G130" s="274"/>
      <c r="H130" s="274" t="s">
        <v>494</v>
      </c>
      <c r="I130" s="274" t="s">
        <v>478</v>
      </c>
      <c r="J130" s="274">
        <v>20</v>
      </c>
      <c r="K130" s="294"/>
    </row>
    <row r="131" spans="2:11" ht="15" customHeight="1" x14ac:dyDescent="0.3">
      <c r="B131" s="292"/>
      <c r="C131" s="253" t="s">
        <v>481</v>
      </c>
      <c r="D131" s="253"/>
      <c r="E131" s="253"/>
      <c r="F131" s="272" t="s">
        <v>482</v>
      </c>
      <c r="G131" s="253"/>
      <c r="H131" s="253" t="s">
        <v>515</v>
      </c>
      <c r="I131" s="253" t="s">
        <v>478</v>
      </c>
      <c r="J131" s="253">
        <v>50</v>
      </c>
      <c r="K131" s="294"/>
    </row>
    <row r="132" spans="2:11" ht="15" customHeight="1" x14ac:dyDescent="0.3">
      <c r="B132" s="292"/>
      <c r="C132" s="253" t="s">
        <v>495</v>
      </c>
      <c r="D132" s="253"/>
      <c r="E132" s="253"/>
      <c r="F132" s="272" t="s">
        <v>482</v>
      </c>
      <c r="G132" s="253"/>
      <c r="H132" s="253" t="s">
        <v>515</v>
      </c>
      <c r="I132" s="253" t="s">
        <v>478</v>
      </c>
      <c r="J132" s="253">
        <v>50</v>
      </c>
      <c r="K132" s="294"/>
    </row>
    <row r="133" spans="2:11" ht="15" customHeight="1" x14ac:dyDescent="0.3">
      <c r="B133" s="292"/>
      <c r="C133" s="253" t="s">
        <v>501</v>
      </c>
      <c r="D133" s="253"/>
      <c r="E133" s="253"/>
      <c r="F133" s="272" t="s">
        <v>482</v>
      </c>
      <c r="G133" s="253"/>
      <c r="H133" s="253" t="s">
        <v>515</v>
      </c>
      <c r="I133" s="253" t="s">
        <v>478</v>
      </c>
      <c r="J133" s="253">
        <v>50</v>
      </c>
      <c r="K133" s="294"/>
    </row>
    <row r="134" spans="2:11" ht="15" customHeight="1" x14ac:dyDescent="0.3">
      <c r="B134" s="292"/>
      <c r="C134" s="253" t="s">
        <v>503</v>
      </c>
      <c r="D134" s="253"/>
      <c r="E134" s="253"/>
      <c r="F134" s="272" t="s">
        <v>482</v>
      </c>
      <c r="G134" s="253"/>
      <c r="H134" s="253" t="s">
        <v>515</v>
      </c>
      <c r="I134" s="253" t="s">
        <v>478</v>
      </c>
      <c r="J134" s="253">
        <v>50</v>
      </c>
      <c r="K134" s="294"/>
    </row>
    <row r="135" spans="2:11" ht="15" customHeight="1" x14ac:dyDescent="0.3">
      <c r="B135" s="292"/>
      <c r="C135" s="253" t="s">
        <v>121</v>
      </c>
      <c r="D135" s="253"/>
      <c r="E135" s="253"/>
      <c r="F135" s="272" t="s">
        <v>482</v>
      </c>
      <c r="G135" s="253"/>
      <c r="H135" s="253" t="s">
        <v>528</v>
      </c>
      <c r="I135" s="253" t="s">
        <v>478</v>
      </c>
      <c r="J135" s="253">
        <v>255</v>
      </c>
      <c r="K135" s="294"/>
    </row>
    <row r="136" spans="2:11" ht="15" customHeight="1" x14ac:dyDescent="0.3">
      <c r="B136" s="292"/>
      <c r="C136" s="253" t="s">
        <v>505</v>
      </c>
      <c r="D136" s="253"/>
      <c r="E136" s="253"/>
      <c r="F136" s="272" t="s">
        <v>476</v>
      </c>
      <c r="G136" s="253"/>
      <c r="H136" s="253" t="s">
        <v>529</v>
      </c>
      <c r="I136" s="253" t="s">
        <v>507</v>
      </c>
      <c r="J136" s="253"/>
      <c r="K136" s="294"/>
    </row>
    <row r="137" spans="2:11" ht="15" customHeight="1" x14ac:dyDescent="0.3">
      <c r="B137" s="292"/>
      <c r="C137" s="253" t="s">
        <v>508</v>
      </c>
      <c r="D137" s="253"/>
      <c r="E137" s="253"/>
      <c r="F137" s="272" t="s">
        <v>476</v>
      </c>
      <c r="G137" s="253"/>
      <c r="H137" s="253" t="s">
        <v>530</v>
      </c>
      <c r="I137" s="253" t="s">
        <v>510</v>
      </c>
      <c r="J137" s="253"/>
      <c r="K137" s="294"/>
    </row>
    <row r="138" spans="2:11" ht="15" customHeight="1" x14ac:dyDescent="0.3">
      <c r="B138" s="292"/>
      <c r="C138" s="253" t="s">
        <v>511</v>
      </c>
      <c r="D138" s="253"/>
      <c r="E138" s="253"/>
      <c r="F138" s="272" t="s">
        <v>476</v>
      </c>
      <c r="G138" s="253"/>
      <c r="H138" s="253" t="s">
        <v>511</v>
      </c>
      <c r="I138" s="253" t="s">
        <v>510</v>
      </c>
      <c r="J138" s="253"/>
      <c r="K138" s="294"/>
    </row>
    <row r="139" spans="2:11" ht="15" customHeight="1" x14ac:dyDescent="0.3">
      <c r="B139" s="292"/>
      <c r="C139" s="253" t="s">
        <v>36</v>
      </c>
      <c r="D139" s="253"/>
      <c r="E139" s="253"/>
      <c r="F139" s="272" t="s">
        <v>476</v>
      </c>
      <c r="G139" s="253"/>
      <c r="H139" s="253" t="s">
        <v>531</v>
      </c>
      <c r="I139" s="253" t="s">
        <v>510</v>
      </c>
      <c r="J139" s="253"/>
      <c r="K139" s="294"/>
    </row>
    <row r="140" spans="2:11" ht="15" customHeight="1" x14ac:dyDescent="0.3">
      <c r="B140" s="292"/>
      <c r="C140" s="253" t="s">
        <v>532</v>
      </c>
      <c r="D140" s="253"/>
      <c r="E140" s="253"/>
      <c r="F140" s="272" t="s">
        <v>476</v>
      </c>
      <c r="G140" s="253"/>
      <c r="H140" s="253" t="s">
        <v>533</v>
      </c>
      <c r="I140" s="253" t="s">
        <v>510</v>
      </c>
      <c r="J140" s="253"/>
      <c r="K140" s="294"/>
    </row>
    <row r="141" spans="2:11" ht="15" customHeight="1" x14ac:dyDescent="0.3">
      <c r="B141" s="295"/>
      <c r="C141" s="296"/>
      <c r="D141" s="296"/>
      <c r="E141" s="296"/>
      <c r="F141" s="296"/>
      <c r="G141" s="296"/>
      <c r="H141" s="296"/>
      <c r="I141" s="296"/>
      <c r="J141" s="296"/>
      <c r="K141" s="297"/>
    </row>
    <row r="142" spans="2:11" ht="18.75" customHeight="1" x14ac:dyDescent="0.3">
      <c r="B142" s="249"/>
      <c r="C142" s="249"/>
      <c r="D142" s="249"/>
      <c r="E142" s="249"/>
      <c r="F142" s="284"/>
      <c r="G142" s="249"/>
      <c r="H142" s="249"/>
      <c r="I142" s="249"/>
      <c r="J142" s="249"/>
      <c r="K142" s="249"/>
    </row>
    <row r="143" spans="2:11" ht="18.75" customHeight="1" x14ac:dyDescent="0.3">
      <c r="B143" s="259"/>
      <c r="C143" s="259"/>
      <c r="D143" s="259"/>
      <c r="E143" s="259"/>
      <c r="F143" s="259"/>
      <c r="G143" s="259"/>
      <c r="H143" s="259"/>
      <c r="I143" s="259"/>
      <c r="J143" s="259"/>
      <c r="K143" s="259"/>
    </row>
    <row r="144" spans="2:11" ht="7.5" customHeight="1" x14ac:dyDescent="0.3">
      <c r="B144" s="260"/>
      <c r="C144" s="261"/>
      <c r="D144" s="261"/>
      <c r="E144" s="261"/>
      <c r="F144" s="261"/>
      <c r="G144" s="261"/>
      <c r="H144" s="261"/>
      <c r="I144" s="261"/>
      <c r="J144" s="261"/>
      <c r="K144" s="262"/>
    </row>
    <row r="145" spans="2:11" ht="45" customHeight="1" x14ac:dyDescent="0.3">
      <c r="B145" s="263"/>
      <c r="C145" s="369" t="s">
        <v>534</v>
      </c>
      <c r="D145" s="369"/>
      <c r="E145" s="369"/>
      <c r="F145" s="369"/>
      <c r="G145" s="369"/>
      <c r="H145" s="369"/>
      <c r="I145" s="369"/>
      <c r="J145" s="369"/>
      <c r="K145" s="264"/>
    </row>
    <row r="146" spans="2:11" ht="17.25" customHeight="1" x14ac:dyDescent="0.3">
      <c r="B146" s="263"/>
      <c r="C146" s="265" t="s">
        <v>470</v>
      </c>
      <c r="D146" s="265"/>
      <c r="E146" s="265"/>
      <c r="F146" s="265" t="s">
        <v>471</v>
      </c>
      <c r="G146" s="266"/>
      <c r="H146" s="265" t="s">
        <v>116</v>
      </c>
      <c r="I146" s="265" t="s">
        <v>55</v>
      </c>
      <c r="J146" s="265" t="s">
        <v>472</v>
      </c>
      <c r="K146" s="264"/>
    </row>
    <row r="147" spans="2:11" ht="17.25" customHeight="1" x14ac:dyDescent="0.3">
      <c r="B147" s="263"/>
      <c r="C147" s="267" t="s">
        <v>473</v>
      </c>
      <c r="D147" s="267"/>
      <c r="E147" s="267"/>
      <c r="F147" s="268" t="s">
        <v>474</v>
      </c>
      <c r="G147" s="269"/>
      <c r="H147" s="267"/>
      <c r="I147" s="267"/>
      <c r="J147" s="267" t="s">
        <v>475</v>
      </c>
      <c r="K147" s="264"/>
    </row>
    <row r="148" spans="2:11" ht="5.25" customHeight="1" x14ac:dyDescent="0.3">
      <c r="B148" s="273"/>
      <c r="C148" s="270"/>
      <c r="D148" s="270"/>
      <c r="E148" s="270"/>
      <c r="F148" s="270"/>
      <c r="G148" s="271"/>
      <c r="H148" s="270"/>
      <c r="I148" s="270"/>
      <c r="J148" s="270"/>
      <c r="K148" s="294"/>
    </row>
    <row r="149" spans="2:11" ht="15" customHeight="1" x14ac:dyDescent="0.3">
      <c r="B149" s="273"/>
      <c r="C149" s="298" t="s">
        <v>479</v>
      </c>
      <c r="D149" s="253"/>
      <c r="E149" s="253"/>
      <c r="F149" s="299" t="s">
        <v>476</v>
      </c>
      <c r="G149" s="253"/>
      <c r="H149" s="298" t="s">
        <v>515</v>
      </c>
      <c r="I149" s="298" t="s">
        <v>478</v>
      </c>
      <c r="J149" s="298">
        <v>120</v>
      </c>
      <c r="K149" s="294"/>
    </row>
    <row r="150" spans="2:11" ht="15" customHeight="1" x14ac:dyDescent="0.3">
      <c r="B150" s="273"/>
      <c r="C150" s="298" t="s">
        <v>524</v>
      </c>
      <c r="D150" s="253"/>
      <c r="E150" s="253"/>
      <c r="F150" s="299" t="s">
        <v>476</v>
      </c>
      <c r="G150" s="253"/>
      <c r="H150" s="298" t="s">
        <v>535</v>
      </c>
      <c r="I150" s="298" t="s">
        <v>478</v>
      </c>
      <c r="J150" s="298" t="s">
        <v>526</v>
      </c>
      <c r="K150" s="294"/>
    </row>
    <row r="151" spans="2:11" ht="15" customHeight="1" x14ac:dyDescent="0.3">
      <c r="B151" s="273"/>
      <c r="C151" s="298" t="s">
        <v>425</v>
      </c>
      <c r="D151" s="253"/>
      <c r="E151" s="253"/>
      <c r="F151" s="299" t="s">
        <v>476</v>
      </c>
      <c r="G151" s="253"/>
      <c r="H151" s="298" t="s">
        <v>536</v>
      </c>
      <c r="I151" s="298" t="s">
        <v>478</v>
      </c>
      <c r="J151" s="298" t="s">
        <v>526</v>
      </c>
      <c r="K151" s="294"/>
    </row>
    <row r="152" spans="2:11" ht="15" customHeight="1" x14ac:dyDescent="0.3">
      <c r="B152" s="273"/>
      <c r="C152" s="298" t="s">
        <v>481</v>
      </c>
      <c r="D152" s="253"/>
      <c r="E152" s="253"/>
      <c r="F152" s="299" t="s">
        <v>482</v>
      </c>
      <c r="G152" s="253"/>
      <c r="H152" s="298" t="s">
        <v>515</v>
      </c>
      <c r="I152" s="298" t="s">
        <v>478</v>
      </c>
      <c r="J152" s="298">
        <v>50</v>
      </c>
      <c r="K152" s="294"/>
    </row>
    <row r="153" spans="2:11" ht="15" customHeight="1" x14ac:dyDescent="0.3">
      <c r="B153" s="273"/>
      <c r="C153" s="298" t="s">
        <v>484</v>
      </c>
      <c r="D153" s="253"/>
      <c r="E153" s="253"/>
      <c r="F153" s="299" t="s">
        <v>476</v>
      </c>
      <c r="G153" s="253"/>
      <c r="H153" s="298" t="s">
        <v>515</v>
      </c>
      <c r="I153" s="298" t="s">
        <v>486</v>
      </c>
      <c r="J153" s="298"/>
      <c r="K153" s="294"/>
    </row>
    <row r="154" spans="2:11" ht="15" customHeight="1" x14ac:dyDescent="0.3">
      <c r="B154" s="273"/>
      <c r="C154" s="298" t="s">
        <v>495</v>
      </c>
      <c r="D154" s="253"/>
      <c r="E154" s="253"/>
      <c r="F154" s="299" t="s">
        <v>482</v>
      </c>
      <c r="G154" s="253"/>
      <c r="H154" s="298" t="s">
        <v>515</v>
      </c>
      <c r="I154" s="298" t="s">
        <v>478</v>
      </c>
      <c r="J154" s="298">
        <v>50</v>
      </c>
      <c r="K154" s="294"/>
    </row>
    <row r="155" spans="2:11" ht="15" customHeight="1" x14ac:dyDescent="0.3">
      <c r="B155" s="273"/>
      <c r="C155" s="298" t="s">
        <v>503</v>
      </c>
      <c r="D155" s="253"/>
      <c r="E155" s="253"/>
      <c r="F155" s="299" t="s">
        <v>482</v>
      </c>
      <c r="G155" s="253"/>
      <c r="H155" s="298" t="s">
        <v>515</v>
      </c>
      <c r="I155" s="298" t="s">
        <v>478</v>
      </c>
      <c r="J155" s="298">
        <v>50</v>
      </c>
      <c r="K155" s="294"/>
    </row>
    <row r="156" spans="2:11" ht="15" customHeight="1" x14ac:dyDescent="0.3">
      <c r="B156" s="273"/>
      <c r="C156" s="298" t="s">
        <v>501</v>
      </c>
      <c r="D156" s="253"/>
      <c r="E156" s="253"/>
      <c r="F156" s="299" t="s">
        <v>482</v>
      </c>
      <c r="G156" s="253"/>
      <c r="H156" s="298" t="s">
        <v>515</v>
      </c>
      <c r="I156" s="298" t="s">
        <v>478</v>
      </c>
      <c r="J156" s="298">
        <v>50</v>
      </c>
      <c r="K156" s="294"/>
    </row>
    <row r="157" spans="2:11" ht="15" customHeight="1" x14ac:dyDescent="0.3">
      <c r="B157" s="273"/>
      <c r="C157" s="298" t="s">
        <v>99</v>
      </c>
      <c r="D157" s="253"/>
      <c r="E157" s="253"/>
      <c r="F157" s="299" t="s">
        <v>476</v>
      </c>
      <c r="G157" s="253"/>
      <c r="H157" s="298" t="s">
        <v>537</v>
      </c>
      <c r="I157" s="298" t="s">
        <v>478</v>
      </c>
      <c r="J157" s="298" t="s">
        <v>538</v>
      </c>
      <c r="K157" s="294"/>
    </row>
    <row r="158" spans="2:11" ht="15" customHeight="1" x14ac:dyDescent="0.3">
      <c r="B158" s="273"/>
      <c r="C158" s="298" t="s">
        <v>539</v>
      </c>
      <c r="D158" s="253"/>
      <c r="E158" s="253"/>
      <c r="F158" s="299" t="s">
        <v>476</v>
      </c>
      <c r="G158" s="253"/>
      <c r="H158" s="298" t="s">
        <v>540</v>
      </c>
      <c r="I158" s="298" t="s">
        <v>510</v>
      </c>
      <c r="J158" s="298"/>
      <c r="K158" s="294"/>
    </row>
    <row r="159" spans="2:11" ht="15" customHeight="1" x14ac:dyDescent="0.3">
      <c r="B159" s="300"/>
      <c r="C159" s="282"/>
      <c r="D159" s="282"/>
      <c r="E159" s="282"/>
      <c r="F159" s="282"/>
      <c r="G159" s="282"/>
      <c r="H159" s="282"/>
      <c r="I159" s="282"/>
      <c r="J159" s="282"/>
      <c r="K159" s="301"/>
    </row>
    <row r="160" spans="2:11" ht="18.75" customHeight="1" x14ac:dyDescent="0.3">
      <c r="B160" s="249"/>
      <c r="C160" s="253"/>
      <c r="D160" s="253"/>
      <c r="E160" s="253"/>
      <c r="F160" s="272"/>
      <c r="G160" s="253"/>
      <c r="H160" s="253"/>
      <c r="I160" s="253"/>
      <c r="J160" s="253"/>
      <c r="K160" s="249"/>
    </row>
    <row r="161" spans="2:11" ht="18.75" customHeight="1" x14ac:dyDescent="0.3">
      <c r="B161" s="259"/>
      <c r="C161" s="259"/>
      <c r="D161" s="259"/>
      <c r="E161" s="259"/>
      <c r="F161" s="259"/>
      <c r="G161" s="259"/>
      <c r="H161" s="259"/>
      <c r="I161" s="259"/>
      <c r="J161" s="259"/>
      <c r="K161" s="259"/>
    </row>
    <row r="162" spans="2:11" ht="7.5" customHeight="1" x14ac:dyDescent="0.3">
      <c r="B162" s="241"/>
      <c r="C162" s="242"/>
      <c r="D162" s="242"/>
      <c r="E162" s="242"/>
      <c r="F162" s="242"/>
      <c r="G162" s="242"/>
      <c r="H162" s="242"/>
      <c r="I162" s="242"/>
      <c r="J162" s="242"/>
      <c r="K162" s="243"/>
    </row>
    <row r="163" spans="2:11" ht="45" customHeight="1" x14ac:dyDescent="0.3">
      <c r="B163" s="244"/>
      <c r="C163" s="364" t="s">
        <v>541</v>
      </c>
      <c r="D163" s="364"/>
      <c r="E163" s="364"/>
      <c r="F163" s="364"/>
      <c r="G163" s="364"/>
      <c r="H163" s="364"/>
      <c r="I163" s="364"/>
      <c r="J163" s="364"/>
      <c r="K163" s="245"/>
    </row>
    <row r="164" spans="2:11" ht="17.25" customHeight="1" x14ac:dyDescent="0.3">
      <c r="B164" s="244"/>
      <c r="C164" s="265" t="s">
        <v>470</v>
      </c>
      <c r="D164" s="265"/>
      <c r="E164" s="265"/>
      <c r="F164" s="265" t="s">
        <v>471</v>
      </c>
      <c r="G164" s="302"/>
      <c r="H164" s="303" t="s">
        <v>116</v>
      </c>
      <c r="I164" s="303" t="s">
        <v>55</v>
      </c>
      <c r="J164" s="265" t="s">
        <v>472</v>
      </c>
      <c r="K164" s="245"/>
    </row>
    <row r="165" spans="2:11" ht="17.25" customHeight="1" x14ac:dyDescent="0.3">
      <c r="B165" s="246"/>
      <c r="C165" s="267" t="s">
        <v>473</v>
      </c>
      <c r="D165" s="267"/>
      <c r="E165" s="267"/>
      <c r="F165" s="268" t="s">
        <v>474</v>
      </c>
      <c r="G165" s="304"/>
      <c r="H165" s="305"/>
      <c r="I165" s="305"/>
      <c r="J165" s="267" t="s">
        <v>475</v>
      </c>
      <c r="K165" s="247"/>
    </row>
    <row r="166" spans="2:11" ht="5.25" customHeight="1" x14ac:dyDescent="0.3">
      <c r="B166" s="273"/>
      <c r="C166" s="270"/>
      <c r="D166" s="270"/>
      <c r="E166" s="270"/>
      <c r="F166" s="270"/>
      <c r="G166" s="271"/>
      <c r="H166" s="270"/>
      <c r="I166" s="270"/>
      <c r="J166" s="270"/>
      <c r="K166" s="294"/>
    </row>
    <row r="167" spans="2:11" ht="15" customHeight="1" x14ac:dyDescent="0.3">
      <c r="B167" s="273"/>
      <c r="C167" s="253" t="s">
        <v>479</v>
      </c>
      <c r="D167" s="253"/>
      <c r="E167" s="253"/>
      <c r="F167" s="272" t="s">
        <v>476</v>
      </c>
      <c r="G167" s="253"/>
      <c r="H167" s="253" t="s">
        <v>515</v>
      </c>
      <c r="I167" s="253" t="s">
        <v>478</v>
      </c>
      <c r="J167" s="253">
        <v>120</v>
      </c>
      <c r="K167" s="294"/>
    </row>
    <row r="168" spans="2:11" ht="15" customHeight="1" x14ac:dyDescent="0.3">
      <c r="B168" s="273"/>
      <c r="C168" s="253" t="s">
        <v>524</v>
      </c>
      <c r="D168" s="253"/>
      <c r="E168" s="253"/>
      <c r="F168" s="272" t="s">
        <v>476</v>
      </c>
      <c r="G168" s="253"/>
      <c r="H168" s="253" t="s">
        <v>525</v>
      </c>
      <c r="I168" s="253" t="s">
        <v>478</v>
      </c>
      <c r="J168" s="253" t="s">
        <v>526</v>
      </c>
      <c r="K168" s="294"/>
    </row>
    <row r="169" spans="2:11" ht="15" customHeight="1" x14ac:dyDescent="0.3">
      <c r="B169" s="273"/>
      <c r="C169" s="253" t="s">
        <v>425</v>
      </c>
      <c r="D169" s="253"/>
      <c r="E169" s="253"/>
      <c r="F169" s="272" t="s">
        <v>476</v>
      </c>
      <c r="G169" s="253"/>
      <c r="H169" s="253" t="s">
        <v>542</v>
      </c>
      <c r="I169" s="253" t="s">
        <v>478</v>
      </c>
      <c r="J169" s="253" t="s">
        <v>526</v>
      </c>
      <c r="K169" s="294"/>
    </row>
    <row r="170" spans="2:11" ht="15" customHeight="1" x14ac:dyDescent="0.3">
      <c r="B170" s="273"/>
      <c r="C170" s="253" t="s">
        <v>481</v>
      </c>
      <c r="D170" s="253"/>
      <c r="E170" s="253"/>
      <c r="F170" s="272" t="s">
        <v>482</v>
      </c>
      <c r="G170" s="253"/>
      <c r="H170" s="253" t="s">
        <v>542</v>
      </c>
      <c r="I170" s="253" t="s">
        <v>478</v>
      </c>
      <c r="J170" s="253">
        <v>50</v>
      </c>
      <c r="K170" s="294"/>
    </row>
    <row r="171" spans="2:11" ht="15" customHeight="1" x14ac:dyDescent="0.3">
      <c r="B171" s="273"/>
      <c r="C171" s="253" t="s">
        <v>484</v>
      </c>
      <c r="D171" s="253"/>
      <c r="E171" s="253"/>
      <c r="F171" s="272" t="s">
        <v>476</v>
      </c>
      <c r="G171" s="253"/>
      <c r="H171" s="253" t="s">
        <v>542</v>
      </c>
      <c r="I171" s="253" t="s">
        <v>486</v>
      </c>
      <c r="J171" s="253"/>
      <c r="K171" s="294"/>
    </row>
    <row r="172" spans="2:11" ht="15" customHeight="1" x14ac:dyDescent="0.3">
      <c r="B172" s="273"/>
      <c r="C172" s="253" t="s">
        <v>495</v>
      </c>
      <c r="D172" s="253"/>
      <c r="E172" s="253"/>
      <c r="F172" s="272" t="s">
        <v>482</v>
      </c>
      <c r="G172" s="253"/>
      <c r="H172" s="253" t="s">
        <v>542</v>
      </c>
      <c r="I172" s="253" t="s">
        <v>478</v>
      </c>
      <c r="J172" s="253">
        <v>50</v>
      </c>
      <c r="K172" s="294"/>
    </row>
    <row r="173" spans="2:11" ht="15" customHeight="1" x14ac:dyDescent="0.3">
      <c r="B173" s="273"/>
      <c r="C173" s="253" t="s">
        <v>503</v>
      </c>
      <c r="D173" s="253"/>
      <c r="E173" s="253"/>
      <c r="F173" s="272" t="s">
        <v>482</v>
      </c>
      <c r="G173" s="253"/>
      <c r="H173" s="253" t="s">
        <v>542</v>
      </c>
      <c r="I173" s="253" t="s">
        <v>478</v>
      </c>
      <c r="J173" s="253">
        <v>50</v>
      </c>
      <c r="K173" s="294"/>
    </row>
    <row r="174" spans="2:11" ht="15" customHeight="1" x14ac:dyDescent="0.3">
      <c r="B174" s="273"/>
      <c r="C174" s="253" t="s">
        <v>501</v>
      </c>
      <c r="D174" s="253"/>
      <c r="E174" s="253"/>
      <c r="F174" s="272" t="s">
        <v>482</v>
      </c>
      <c r="G174" s="253"/>
      <c r="H174" s="253" t="s">
        <v>542</v>
      </c>
      <c r="I174" s="253" t="s">
        <v>478</v>
      </c>
      <c r="J174" s="253">
        <v>50</v>
      </c>
      <c r="K174" s="294"/>
    </row>
    <row r="175" spans="2:11" ht="15" customHeight="1" x14ac:dyDescent="0.3">
      <c r="B175" s="273"/>
      <c r="C175" s="253" t="s">
        <v>115</v>
      </c>
      <c r="D175" s="253"/>
      <c r="E175" s="253"/>
      <c r="F175" s="272" t="s">
        <v>476</v>
      </c>
      <c r="G175" s="253"/>
      <c r="H175" s="253" t="s">
        <v>543</v>
      </c>
      <c r="I175" s="253" t="s">
        <v>544</v>
      </c>
      <c r="J175" s="253"/>
      <c r="K175" s="294"/>
    </row>
    <row r="176" spans="2:11" ht="15" customHeight="1" x14ac:dyDescent="0.3">
      <c r="B176" s="273"/>
      <c r="C176" s="253" t="s">
        <v>55</v>
      </c>
      <c r="D176" s="253"/>
      <c r="E176" s="253"/>
      <c r="F176" s="272" t="s">
        <v>476</v>
      </c>
      <c r="G176" s="253"/>
      <c r="H176" s="253" t="s">
        <v>545</v>
      </c>
      <c r="I176" s="253" t="s">
        <v>546</v>
      </c>
      <c r="J176" s="253">
        <v>1</v>
      </c>
      <c r="K176" s="294"/>
    </row>
    <row r="177" spans="2:11" ht="15" customHeight="1" x14ac:dyDescent="0.3">
      <c r="B177" s="273"/>
      <c r="C177" s="253" t="s">
        <v>51</v>
      </c>
      <c r="D177" s="253"/>
      <c r="E177" s="253"/>
      <c r="F177" s="272" t="s">
        <v>476</v>
      </c>
      <c r="G177" s="253"/>
      <c r="H177" s="253" t="s">
        <v>547</v>
      </c>
      <c r="I177" s="253" t="s">
        <v>478</v>
      </c>
      <c r="J177" s="253">
        <v>20</v>
      </c>
      <c r="K177" s="294"/>
    </row>
    <row r="178" spans="2:11" ht="15" customHeight="1" x14ac:dyDescent="0.3">
      <c r="B178" s="273"/>
      <c r="C178" s="253" t="s">
        <v>116</v>
      </c>
      <c r="D178" s="253"/>
      <c r="E178" s="253"/>
      <c r="F178" s="272" t="s">
        <v>476</v>
      </c>
      <c r="G178" s="253"/>
      <c r="H178" s="253" t="s">
        <v>548</v>
      </c>
      <c r="I178" s="253" t="s">
        <v>478</v>
      </c>
      <c r="J178" s="253">
        <v>255</v>
      </c>
      <c r="K178" s="294"/>
    </row>
    <row r="179" spans="2:11" ht="15" customHeight="1" x14ac:dyDescent="0.3">
      <c r="B179" s="273"/>
      <c r="C179" s="253" t="s">
        <v>117</v>
      </c>
      <c r="D179" s="253"/>
      <c r="E179" s="253"/>
      <c r="F179" s="272" t="s">
        <v>476</v>
      </c>
      <c r="G179" s="253"/>
      <c r="H179" s="253" t="s">
        <v>441</v>
      </c>
      <c r="I179" s="253" t="s">
        <v>478</v>
      </c>
      <c r="J179" s="253">
        <v>10</v>
      </c>
      <c r="K179" s="294"/>
    </row>
    <row r="180" spans="2:11" ht="15" customHeight="1" x14ac:dyDescent="0.3">
      <c r="B180" s="273"/>
      <c r="C180" s="253" t="s">
        <v>118</v>
      </c>
      <c r="D180" s="253"/>
      <c r="E180" s="253"/>
      <c r="F180" s="272" t="s">
        <v>476</v>
      </c>
      <c r="G180" s="253"/>
      <c r="H180" s="253" t="s">
        <v>549</v>
      </c>
      <c r="I180" s="253" t="s">
        <v>510</v>
      </c>
      <c r="J180" s="253"/>
      <c r="K180" s="294"/>
    </row>
    <row r="181" spans="2:11" ht="15" customHeight="1" x14ac:dyDescent="0.3">
      <c r="B181" s="273"/>
      <c r="C181" s="253" t="s">
        <v>550</v>
      </c>
      <c r="D181" s="253"/>
      <c r="E181" s="253"/>
      <c r="F181" s="272" t="s">
        <v>476</v>
      </c>
      <c r="G181" s="253"/>
      <c r="H181" s="253" t="s">
        <v>551</v>
      </c>
      <c r="I181" s="253" t="s">
        <v>510</v>
      </c>
      <c r="J181" s="253"/>
      <c r="K181" s="294"/>
    </row>
    <row r="182" spans="2:11" ht="15" customHeight="1" x14ac:dyDescent="0.3">
      <c r="B182" s="273"/>
      <c r="C182" s="253" t="s">
        <v>539</v>
      </c>
      <c r="D182" s="253"/>
      <c r="E182" s="253"/>
      <c r="F182" s="272" t="s">
        <v>476</v>
      </c>
      <c r="G182" s="253"/>
      <c r="H182" s="253" t="s">
        <v>552</v>
      </c>
      <c r="I182" s="253" t="s">
        <v>510</v>
      </c>
      <c r="J182" s="253"/>
      <c r="K182" s="294"/>
    </row>
    <row r="183" spans="2:11" ht="15" customHeight="1" x14ac:dyDescent="0.3">
      <c r="B183" s="273"/>
      <c r="C183" s="253" t="s">
        <v>120</v>
      </c>
      <c r="D183" s="253"/>
      <c r="E183" s="253"/>
      <c r="F183" s="272" t="s">
        <v>482</v>
      </c>
      <c r="G183" s="253"/>
      <c r="H183" s="253" t="s">
        <v>553</v>
      </c>
      <c r="I183" s="253" t="s">
        <v>478</v>
      </c>
      <c r="J183" s="253">
        <v>50</v>
      </c>
      <c r="K183" s="294"/>
    </row>
    <row r="184" spans="2:11" ht="15" customHeight="1" x14ac:dyDescent="0.3">
      <c r="B184" s="273"/>
      <c r="C184" s="253" t="s">
        <v>554</v>
      </c>
      <c r="D184" s="253"/>
      <c r="E184" s="253"/>
      <c r="F184" s="272" t="s">
        <v>482</v>
      </c>
      <c r="G184" s="253"/>
      <c r="H184" s="253" t="s">
        <v>555</v>
      </c>
      <c r="I184" s="253" t="s">
        <v>556</v>
      </c>
      <c r="J184" s="253"/>
      <c r="K184" s="294"/>
    </row>
    <row r="185" spans="2:11" ht="15" customHeight="1" x14ac:dyDescent="0.3">
      <c r="B185" s="273"/>
      <c r="C185" s="253" t="s">
        <v>557</v>
      </c>
      <c r="D185" s="253"/>
      <c r="E185" s="253"/>
      <c r="F185" s="272" t="s">
        <v>482</v>
      </c>
      <c r="G185" s="253"/>
      <c r="H185" s="253" t="s">
        <v>558</v>
      </c>
      <c r="I185" s="253" t="s">
        <v>556</v>
      </c>
      <c r="J185" s="253"/>
      <c r="K185" s="294"/>
    </row>
    <row r="186" spans="2:11" ht="15" customHeight="1" x14ac:dyDescent="0.3">
      <c r="B186" s="273"/>
      <c r="C186" s="253" t="s">
        <v>559</v>
      </c>
      <c r="D186" s="253"/>
      <c r="E186" s="253"/>
      <c r="F186" s="272" t="s">
        <v>482</v>
      </c>
      <c r="G186" s="253"/>
      <c r="H186" s="253" t="s">
        <v>560</v>
      </c>
      <c r="I186" s="253" t="s">
        <v>556</v>
      </c>
      <c r="J186" s="253"/>
      <c r="K186" s="294"/>
    </row>
    <row r="187" spans="2:11" ht="15" customHeight="1" x14ac:dyDescent="0.3">
      <c r="B187" s="273"/>
      <c r="C187" s="306" t="s">
        <v>561</v>
      </c>
      <c r="D187" s="253"/>
      <c r="E187" s="253"/>
      <c r="F187" s="272" t="s">
        <v>482</v>
      </c>
      <c r="G187" s="253"/>
      <c r="H187" s="253" t="s">
        <v>562</v>
      </c>
      <c r="I187" s="253" t="s">
        <v>563</v>
      </c>
      <c r="J187" s="307" t="s">
        <v>564</v>
      </c>
      <c r="K187" s="294"/>
    </row>
    <row r="188" spans="2:11" ht="15" customHeight="1" x14ac:dyDescent="0.3">
      <c r="B188" s="273"/>
      <c r="C188" s="258" t="s">
        <v>40</v>
      </c>
      <c r="D188" s="253"/>
      <c r="E188" s="253"/>
      <c r="F188" s="272" t="s">
        <v>476</v>
      </c>
      <c r="G188" s="253"/>
      <c r="H188" s="249" t="s">
        <v>565</v>
      </c>
      <c r="I188" s="253" t="s">
        <v>566</v>
      </c>
      <c r="J188" s="253"/>
      <c r="K188" s="294"/>
    </row>
    <row r="189" spans="2:11" ht="15" customHeight="1" x14ac:dyDescent="0.3">
      <c r="B189" s="273"/>
      <c r="C189" s="258" t="s">
        <v>567</v>
      </c>
      <c r="D189" s="253"/>
      <c r="E189" s="253"/>
      <c r="F189" s="272" t="s">
        <v>476</v>
      </c>
      <c r="G189" s="253"/>
      <c r="H189" s="253" t="s">
        <v>568</v>
      </c>
      <c r="I189" s="253" t="s">
        <v>510</v>
      </c>
      <c r="J189" s="253"/>
      <c r="K189" s="294"/>
    </row>
    <row r="190" spans="2:11" ht="15" customHeight="1" x14ac:dyDescent="0.3">
      <c r="B190" s="273"/>
      <c r="C190" s="258" t="s">
        <v>314</v>
      </c>
      <c r="D190" s="253"/>
      <c r="E190" s="253"/>
      <c r="F190" s="272" t="s">
        <v>476</v>
      </c>
      <c r="G190" s="253"/>
      <c r="H190" s="253" t="s">
        <v>569</v>
      </c>
      <c r="I190" s="253" t="s">
        <v>510</v>
      </c>
      <c r="J190" s="253"/>
      <c r="K190" s="294"/>
    </row>
    <row r="191" spans="2:11" ht="15" customHeight="1" x14ac:dyDescent="0.3">
      <c r="B191" s="273"/>
      <c r="C191" s="258" t="s">
        <v>570</v>
      </c>
      <c r="D191" s="253"/>
      <c r="E191" s="253"/>
      <c r="F191" s="272" t="s">
        <v>482</v>
      </c>
      <c r="G191" s="253"/>
      <c r="H191" s="253" t="s">
        <v>571</v>
      </c>
      <c r="I191" s="253" t="s">
        <v>510</v>
      </c>
      <c r="J191" s="253"/>
      <c r="K191" s="294"/>
    </row>
    <row r="192" spans="2:11" ht="15" customHeight="1" x14ac:dyDescent="0.3">
      <c r="B192" s="300"/>
      <c r="C192" s="308"/>
      <c r="D192" s="282"/>
      <c r="E192" s="282"/>
      <c r="F192" s="282"/>
      <c r="G192" s="282"/>
      <c r="H192" s="282"/>
      <c r="I192" s="282"/>
      <c r="J192" s="282"/>
      <c r="K192" s="301"/>
    </row>
    <row r="193" spans="2:11" ht="18.75" customHeight="1" x14ac:dyDescent="0.3">
      <c r="B193" s="249"/>
      <c r="C193" s="253"/>
      <c r="D193" s="253"/>
      <c r="E193" s="253"/>
      <c r="F193" s="272"/>
      <c r="G193" s="253"/>
      <c r="H193" s="253"/>
      <c r="I193" s="253"/>
      <c r="J193" s="253"/>
      <c r="K193" s="249"/>
    </row>
    <row r="194" spans="2:11" ht="18.75" customHeight="1" x14ac:dyDescent="0.3">
      <c r="B194" s="249"/>
      <c r="C194" s="253"/>
      <c r="D194" s="253"/>
      <c r="E194" s="253"/>
      <c r="F194" s="272"/>
      <c r="G194" s="253"/>
      <c r="H194" s="253"/>
      <c r="I194" s="253"/>
      <c r="J194" s="253"/>
      <c r="K194" s="249"/>
    </row>
    <row r="195" spans="2:11" ht="18.75" customHeight="1" x14ac:dyDescent="0.3">
      <c r="B195" s="259"/>
      <c r="C195" s="259"/>
      <c r="D195" s="259"/>
      <c r="E195" s="259"/>
      <c r="F195" s="259"/>
      <c r="G195" s="259"/>
      <c r="H195" s="259"/>
      <c r="I195" s="259"/>
      <c r="J195" s="259"/>
      <c r="K195" s="259"/>
    </row>
    <row r="196" spans="2:11" x14ac:dyDescent="0.3">
      <c r="B196" s="241"/>
      <c r="C196" s="242"/>
      <c r="D196" s="242"/>
      <c r="E196" s="242"/>
      <c r="F196" s="242"/>
      <c r="G196" s="242"/>
      <c r="H196" s="242"/>
      <c r="I196" s="242"/>
      <c r="J196" s="242"/>
      <c r="K196" s="243"/>
    </row>
    <row r="197" spans="2:11" ht="21" x14ac:dyDescent="0.3">
      <c r="B197" s="244"/>
      <c r="C197" s="364" t="s">
        <v>572</v>
      </c>
      <c r="D197" s="364"/>
      <c r="E197" s="364"/>
      <c r="F197" s="364"/>
      <c r="G197" s="364"/>
      <c r="H197" s="364"/>
      <c r="I197" s="364"/>
      <c r="J197" s="364"/>
      <c r="K197" s="245"/>
    </row>
    <row r="198" spans="2:11" ht="25.5" customHeight="1" x14ac:dyDescent="0.3">
      <c r="B198" s="244"/>
      <c r="C198" s="309" t="s">
        <v>573</v>
      </c>
      <c r="D198" s="309"/>
      <c r="E198" s="309"/>
      <c r="F198" s="309" t="s">
        <v>574</v>
      </c>
      <c r="G198" s="310"/>
      <c r="H198" s="370" t="s">
        <v>575</v>
      </c>
      <c r="I198" s="370"/>
      <c r="J198" s="370"/>
      <c r="K198" s="245"/>
    </row>
    <row r="199" spans="2:11" ht="5.25" customHeight="1" x14ac:dyDescent="0.3">
      <c r="B199" s="273"/>
      <c r="C199" s="270"/>
      <c r="D199" s="270"/>
      <c r="E199" s="270"/>
      <c r="F199" s="270"/>
      <c r="G199" s="253"/>
      <c r="H199" s="270"/>
      <c r="I199" s="270"/>
      <c r="J199" s="270"/>
      <c r="K199" s="294"/>
    </row>
    <row r="200" spans="2:11" ht="15" customHeight="1" x14ac:dyDescent="0.3">
      <c r="B200" s="273"/>
      <c r="C200" s="253" t="s">
        <v>566</v>
      </c>
      <c r="D200" s="253"/>
      <c r="E200" s="253"/>
      <c r="F200" s="272" t="s">
        <v>41</v>
      </c>
      <c r="G200" s="253"/>
      <c r="H200" s="367" t="s">
        <v>576</v>
      </c>
      <c r="I200" s="367"/>
      <c r="J200" s="367"/>
      <c r="K200" s="294"/>
    </row>
    <row r="201" spans="2:11" ht="15" customHeight="1" x14ac:dyDescent="0.3">
      <c r="B201" s="273"/>
      <c r="C201" s="279"/>
      <c r="D201" s="253"/>
      <c r="E201" s="253"/>
      <c r="F201" s="272" t="s">
        <v>42</v>
      </c>
      <c r="G201" s="253"/>
      <c r="H201" s="367" t="s">
        <v>577</v>
      </c>
      <c r="I201" s="367"/>
      <c r="J201" s="367"/>
      <c r="K201" s="294"/>
    </row>
    <row r="202" spans="2:11" ht="15" customHeight="1" x14ac:dyDescent="0.3">
      <c r="B202" s="273"/>
      <c r="C202" s="279"/>
      <c r="D202" s="253"/>
      <c r="E202" s="253"/>
      <c r="F202" s="272" t="s">
        <v>45</v>
      </c>
      <c r="G202" s="253"/>
      <c r="H202" s="367" t="s">
        <v>578</v>
      </c>
      <c r="I202" s="367"/>
      <c r="J202" s="367"/>
      <c r="K202" s="294"/>
    </row>
    <row r="203" spans="2:11" ht="15" customHeight="1" x14ac:dyDescent="0.3">
      <c r="B203" s="273"/>
      <c r="C203" s="253"/>
      <c r="D203" s="253"/>
      <c r="E203" s="253"/>
      <c r="F203" s="272" t="s">
        <v>43</v>
      </c>
      <c r="G203" s="253"/>
      <c r="H203" s="367" t="s">
        <v>579</v>
      </c>
      <c r="I203" s="367"/>
      <c r="J203" s="367"/>
      <c r="K203" s="294"/>
    </row>
    <row r="204" spans="2:11" ht="15" customHeight="1" x14ac:dyDescent="0.3">
      <c r="B204" s="273"/>
      <c r="C204" s="253"/>
      <c r="D204" s="253"/>
      <c r="E204" s="253"/>
      <c r="F204" s="272" t="s">
        <v>44</v>
      </c>
      <c r="G204" s="253"/>
      <c r="H204" s="367" t="s">
        <v>580</v>
      </c>
      <c r="I204" s="367"/>
      <c r="J204" s="367"/>
      <c r="K204" s="294"/>
    </row>
    <row r="205" spans="2:11" ht="15" customHeight="1" x14ac:dyDescent="0.3">
      <c r="B205" s="273"/>
      <c r="C205" s="253"/>
      <c r="D205" s="253"/>
      <c r="E205" s="253"/>
      <c r="F205" s="272"/>
      <c r="G205" s="253"/>
      <c r="H205" s="253"/>
      <c r="I205" s="253"/>
      <c r="J205" s="253"/>
      <c r="K205" s="294"/>
    </row>
    <row r="206" spans="2:11" ht="15" customHeight="1" x14ac:dyDescent="0.3">
      <c r="B206" s="273"/>
      <c r="C206" s="253" t="s">
        <v>522</v>
      </c>
      <c r="D206" s="253"/>
      <c r="E206" s="253"/>
      <c r="F206" s="272" t="s">
        <v>77</v>
      </c>
      <c r="G206" s="253"/>
      <c r="H206" s="367" t="s">
        <v>581</v>
      </c>
      <c r="I206" s="367"/>
      <c r="J206" s="367"/>
      <c r="K206" s="294"/>
    </row>
    <row r="207" spans="2:11" ht="15" customHeight="1" x14ac:dyDescent="0.3">
      <c r="B207" s="273"/>
      <c r="C207" s="279"/>
      <c r="D207" s="253"/>
      <c r="E207" s="253"/>
      <c r="F207" s="272" t="s">
        <v>419</v>
      </c>
      <c r="G207" s="253"/>
      <c r="H207" s="367" t="s">
        <v>420</v>
      </c>
      <c r="I207" s="367"/>
      <c r="J207" s="367"/>
      <c r="K207" s="294"/>
    </row>
    <row r="208" spans="2:11" ht="15" customHeight="1" x14ac:dyDescent="0.3">
      <c r="B208" s="273"/>
      <c r="C208" s="253"/>
      <c r="D208" s="253"/>
      <c r="E208" s="253"/>
      <c r="F208" s="272" t="s">
        <v>417</v>
      </c>
      <c r="G208" s="253"/>
      <c r="H208" s="367" t="s">
        <v>582</v>
      </c>
      <c r="I208" s="367"/>
      <c r="J208" s="367"/>
      <c r="K208" s="294"/>
    </row>
    <row r="209" spans="2:11" ht="15" customHeight="1" x14ac:dyDescent="0.3">
      <c r="B209" s="311"/>
      <c r="C209" s="279"/>
      <c r="D209" s="279"/>
      <c r="E209" s="279"/>
      <c r="F209" s="272" t="s">
        <v>421</v>
      </c>
      <c r="G209" s="258"/>
      <c r="H209" s="371" t="s">
        <v>422</v>
      </c>
      <c r="I209" s="371"/>
      <c r="J209" s="371"/>
      <c r="K209" s="312"/>
    </row>
    <row r="210" spans="2:11" ht="15" customHeight="1" x14ac:dyDescent="0.3">
      <c r="B210" s="311"/>
      <c r="C210" s="279"/>
      <c r="D210" s="279"/>
      <c r="E210" s="279"/>
      <c r="F210" s="272" t="s">
        <v>423</v>
      </c>
      <c r="G210" s="258"/>
      <c r="H210" s="371" t="s">
        <v>583</v>
      </c>
      <c r="I210" s="371"/>
      <c r="J210" s="371"/>
      <c r="K210" s="312"/>
    </row>
    <row r="211" spans="2:11" ht="15" customHeight="1" x14ac:dyDescent="0.3">
      <c r="B211" s="311"/>
      <c r="C211" s="279"/>
      <c r="D211" s="279"/>
      <c r="E211" s="279"/>
      <c r="F211" s="313"/>
      <c r="G211" s="258"/>
      <c r="H211" s="314"/>
      <c r="I211" s="314"/>
      <c r="J211" s="314"/>
      <c r="K211" s="312"/>
    </row>
    <row r="212" spans="2:11" ht="15" customHeight="1" x14ac:dyDescent="0.3">
      <c r="B212" s="311"/>
      <c r="C212" s="253" t="s">
        <v>546</v>
      </c>
      <c r="D212" s="279"/>
      <c r="E212" s="279"/>
      <c r="F212" s="272">
        <v>1</v>
      </c>
      <c r="G212" s="258"/>
      <c r="H212" s="371" t="s">
        <v>584</v>
      </c>
      <c r="I212" s="371"/>
      <c r="J212" s="371"/>
      <c r="K212" s="312"/>
    </row>
    <row r="213" spans="2:11" ht="15" customHeight="1" x14ac:dyDescent="0.3">
      <c r="B213" s="311"/>
      <c r="C213" s="279"/>
      <c r="D213" s="279"/>
      <c r="E213" s="279"/>
      <c r="F213" s="272">
        <v>2</v>
      </c>
      <c r="G213" s="258"/>
      <c r="H213" s="371" t="s">
        <v>585</v>
      </c>
      <c r="I213" s="371"/>
      <c r="J213" s="371"/>
      <c r="K213" s="312"/>
    </row>
    <row r="214" spans="2:11" ht="15" customHeight="1" x14ac:dyDescent="0.3">
      <c r="B214" s="311"/>
      <c r="C214" s="279"/>
      <c r="D214" s="279"/>
      <c r="E214" s="279"/>
      <c r="F214" s="272">
        <v>3</v>
      </c>
      <c r="G214" s="258"/>
      <c r="H214" s="371" t="s">
        <v>586</v>
      </c>
      <c r="I214" s="371"/>
      <c r="J214" s="371"/>
      <c r="K214" s="312"/>
    </row>
    <row r="215" spans="2:11" ht="15" customHeight="1" x14ac:dyDescent="0.3">
      <c r="B215" s="311"/>
      <c r="C215" s="279"/>
      <c r="D215" s="279"/>
      <c r="E215" s="279"/>
      <c r="F215" s="272">
        <v>4</v>
      </c>
      <c r="G215" s="258"/>
      <c r="H215" s="371" t="s">
        <v>587</v>
      </c>
      <c r="I215" s="371"/>
      <c r="J215" s="371"/>
      <c r="K215" s="312"/>
    </row>
    <row r="216" spans="2:11" ht="12.75" customHeight="1" x14ac:dyDescent="0.3">
      <c r="B216" s="315"/>
      <c r="C216" s="316"/>
      <c r="D216" s="316"/>
      <c r="E216" s="316"/>
      <c r="F216" s="316"/>
      <c r="G216" s="316"/>
      <c r="H216" s="316"/>
      <c r="I216" s="316"/>
      <c r="J216" s="316"/>
      <c r="K216" s="317"/>
    </row>
  </sheetData>
  <sheetProtection formatCells="0" formatColumns="0" formatRows="0" insertColumns="0" insertRows="0" insertHyperlinks="0" deleteColumns="0" deleteRows="0" sort="0" autoFilter="0" pivotTables="0"/>
  <mergeCells count="77">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33:J33"/>
    <mergeCell ref="G34:J34"/>
    <mergeCell ref="G35:J35"/>
    <mergeCell ref="D49:J49"/>
    <mergeCell ref="E48:J48"/>
    <mergeCell ref="G36:J36"/>
    <mergeCell ref="G37:J37"/>
    <mergeCell ref="D31:J31"/>
    <mergeCell ref="C24:J24"/>
    <mergeCell ref="D32:J32"/>
    <mergeCell ref="F18:J18"/>
    <mergeCell ref="F21:J21"/>
    <mergeCell ref="C23:J23"/>
    <mergeCell ref="D25:J25"/>
    <mergeCell ref="D26:J26"/>
    <mergeCell ref="D28:J28"/>
    <mergeCell ref="D29:J29"/>
    <mergeCell ref="F19:J19"/>
    <mergeCell ref="F20:J20"/>
    <mergeCell ref="D14:J14"/>
    <mergeCell ref="D15:J15"/>
    <mergeCell ref="F16:J16"/>
    <mergeCell ref="F17:J17"/>
    <mergeCell ref="C9:J9"/>
    <mergeCell ref="D10:J10"/>
    <mergeCell ref="D13:J13"/>
    <mergeCell ref="C3:J3"/>
    <mergeCell ref="C4:J4"/>
    <mergeCell ref="C6:J6"/>
    <mergeCell ref="C7:J7"/>
    <mergeCell ref="D11:J11"/>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11</vt:i4>
      </vt:variant>
    </vt:vector>
  </HeadingPairs>
  <TitlesOfParts>
    <vt:vector size="17" baseType="lpstr">
      <vt:lpstr>Rekapitulace stavby</vt:lpstr>
      <vt:lpstr>180401 - S1 - Střecha 1</vt:lpstr>
      <vt:lpstr>180407 - Lešení</vt:lpstr>
      <vt:lpstr>180408 - Bleskosvody</vt:lpstr>
      <vt:lpstr>180409 - VRN</vt:lpstr>
      <vt:lpstr>Pokyny pro vyplnění</vt:lpstr>
      <vt:lpstr>'180401 - S1 - Střecha 1'!Názvy_tisku</vt:lpstr>
      <vt:lpstr>'180407 - Lešení'!Názvy_tisku</vt:lpstr>
      <vt:lpstr>'180408 - Bleskosvody'!Názvy_tisku</vt:lpstr>
      <vt:lpstr>'180409 - VRN'!Názvy_tisku</vt:lpstr>
      <vt:lpstr>'Rekapitulace stavby'!Názvy_tisku</vt:lpstr>
      <vt:lpstr>'180401 - S1 - Střecha 1'!Oblast_tisku</vt:lpstr>
      <vt:lpstr>'180407 - Lešení'!Oblast_tisku</vt:lpstr>
      <vt:lpstr>'180408 - Bleskosvody'!Oblast_tisku</vt:lpstr>
      <vt:lpstr>'180409 - VRN'!Oblast_tisku</vt:lpstr>
      <vt:lpstr>'Pokyny pro vyplnění'!Oblast_tisku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Michal Fenyk</dc:creator>
  <cp:lastModifiedBy>statici.eu</cp:lastModifiedBy>
  <dcterms:created xsi:type="dcterms:W3CDTF">2018-03-24T17:40:22Z</dcterms:created>
  <dcterms:modified xsi:type="dcterms:W3CDTF">2018-03-26T07:54:19Z</dcterms:modified>
</cp:coreProperties>
</file>